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13920" windowHeight="10464"/>
  </bookViews>
  <sheets>
    <sheet name="Лист1" sheetId="1" r:id="rId1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5" i="1"/>
  <c r="J65" s="1"/>
  <c r="E66"/>
  <c r="E67"/>
  <c r="E68"/>
  <c r="E69"/>
  <c r="J69" s="1"/>
  <c r="E70"/>
  <c r="J70" s="1"/>
  <c r="E71"/>
  <c r="J71" s="1"/>
  <c r="E72"/>
  <c r="J72" s="1"/>
  <c r="E73"/>
  <c r="J73" s="1"/>
  <c r="E74"/>
  <c r="J74" s="1"/>
  <c r="E75"/>
  <c r="E76"/>
  <c r="E77"/>
  <c r="J77" s="1"/>
  <c r="E78"/>
  <c r="J78" s="1"/>
  <c r="E79"/>
  <c r="J79" s="1"/>
  <c r="E80"/>
  <c r="E81"/>
  <c r="E82"/>
  <c r="J82" s="1"/>
  <c r="E83"/>
  <c r="E84"/>
  <c r="E85"/>
  <c r="E86"/>
  <c r="J86" s="1"/>
  <c r="E87"/>
  <c r="J87" s="1"/>
  <c r="E88"/>
  <c r="E89"/>
  <c r="J89" s="1"/>
  <c r="E90"/>
  <c r="J90" s="1"/>
  <c r="E91"/>
  <c r="J91" s="1"/>
  <c r="E92"/>
  <c r="E93"/>
  <c r="J93" s="1"/>
  <c r="E94"/>
  <c r="J94" s="1"/>
  <c r="E95"/>
  <c r="J95" s="1"/>
  <c r="E96"/>
  <c r="J96" s="1"/>
  <c r="E97"/>
  <c r="J97" s="1"/>
  <c r="E98"/>
  <c r="E99"/>
  <c r="E100"/>
  <c r="E101"/>
  <c r="J101" s="1"/>
  <c r="E102"/>
  <c r="J102" s="1"/>
  <c r="E103"/>
  <c r="J103" s="1"/>
  <c r="E104"/>
  <c r="E105"/>
  <c r="J105" s="1"/>
  <c r="E106"/>
  <c r="J106" s="1"/>
  <c r="E107"/>
  <c r="E108"/>
  <c r="E109"/>
  <c r="J109" s="1"/>
  <c r="E110"/>
  <c r="J110" s="1"/>
  <c r="E111"/>
  <c r="J111" s="1"/>
  <c r="E112"/>
  <c r="E113"/>
  <c r="J113" s="1"/>
  <c r="E114"/>
  <c r="J114" s="1"/>
  <c r="H65"/>
  <c r="H66"/>
  <c r="H67"/>
  <c r="H68"/>
  <c r="K68" s="1"/>
  <c r="H69"/>
  <c r="K69" s="1"/>
  <c r="H70"/>
  <c r="H71"/>
  <c r="K71" s="1"/>
  <c r="H72"/>
  <c r="H73"/>
  <c r="H74"/>
  <c r="H75"/>
  <c r="K75" s="1"/>
  <c r="H76"/>
  <c r="H77"/>
  <c r="K77" s="1"/>
  <c r="H78"/>
  <c r="K78" s="1"/>
  <c r="H79"/>
  <c r="K79" s="1"/>
  <c r="H80"/>
  <c r="K80" s="1"/>
  <c r="H81"/>
  <c r="H82"/>
  <c r="H83"/>
  <c r="K83" s="1"/>
  <c r="H84"/>
  <c r="K84" s="1"/>
  <c r="H85"/>
  <c r="K85" s="1"/>
  <c r="H86"/>
  <c r="H87"/>
  <c r="H88"/>
  <c r="K88" s="1"/>
  <c r="H89"/>
  <c r="H90"/>
  <c r="H91"/>
  <c r="K91" s="1"/>
  <c r="H92"/>
  <c r="K92" s="1"/>
  <c r="H93"/>
  <c r="H94"/>
  <c r="H95"/>
  <c r="H96"/>
  <c r="H97"/>
  <c r="H98"/>
  <c r="H99"/>
  <c r="H100"/>
  <c r="K100" s="1"/>
  <c r="H101"/>
  <c r="H102"/>
  <c r="H103"/>
  <c r="H104"/>
  <c r="K104" s="1"/>
  <c r="H105"/>
  <c r="K105" s="1"/>
  <c r="H106"/>
  <c r="H107"/>
  <c r="H108"/>
  <c r="K108" s="1"/>
  <c r="H109"/>
  <c r="H110"/>
  <c r="K110" s="1"/>
  <c r="H111"/>
  <c r="K111" s="1"/>
  <c r="H112"/>
  <c r="H113"/>
  <c r="H114"/>
  <c r="J66"/>
  <c r="J67"/>
  <c r="J68"/>
  <c r="J75"/>
  <c r="J76"/>
  <c r="J80"/>
  <c r="J81"/>
  <c r="J83"/>
  <c r="J84"/>
  <c r="J85"/>
  <c r="J88"/>
  <c r="J92"/>
  <c r="J98"/>
  <c r="J99"/>
  <c r="J100"/>
  <c r="J104"/>
  <c r="J107"/>
  <c r="J108"/>
  <c r="J112"/>
  <c r="K65"/>
  <c r="K66"/>
  <c r="K67"/>
  <c r="K70"/>
  <c r="K72"/>
  <c r="K74"/>
  <c r="K81"/>
  <c r="K82"/>
  <c r="K86"/>
  <c r="K89"/>
  <c r="K90"/>
  <c r="K94"/>
  <c r="K96"/>
  <c r="K97"/>
  <c r="K98"/>
  <c r="K99"/>
  <c r="K102"/>
  <c r="K106"/>
  <c r="K112"/>
  <c r="K113"/>
  <c r="K114"/>
  <c r="K95" l="1"/>
  <c r="K87"/>
  <c r="K103"/>
  <c r="K73"/>
  <c r="K107"/>
  <c r="K76"/>
  <c r="K109"/>
  <c r="K101"/>
  <c r="K93"/>
  <c r="L75"/>
  <c r="L101"/>
  <c r="N101" s="1"/>
  <c r="L91"/>
  <c r="L113"/>
  <c r="L111"/>
  <c r="L107"/>
  <c r="L95"/>
  <c r="L79"/>
  <c r="L89"/>
  <c r="L97"/>
  <c r="L109"/>
  <c r="L81"/>
  <c r="L69"/>
  <c r="L73"/>
  <c r="L93"/>
  <c r="N107"/>
  <c r="L114"/>
  <c r="L110"/>
  <c r="L106"/>
  <c r="L102"/>
  <c r="L98"/>
  <c r="L94"/>
  <c r="L90"/>
  <c r="L86"/>
  <c r="L96"/>
  <c r="L80"/>
  <c r="N91"/>
  <c r="L105"/>
  <c r="L85"/>
  <c r="L77"/>
  <c r="L65"/>
  <c r="L103"/>
  <c r="L99"/>
  <c r="L87"/>
  <c r="L83"/>
  <c r="L71"/>
  <c r="L67"/>
  <c r="L112"/>
  <c r="L82"/>
  <c r="L78"/>
  <c r="L74"/>
  <c r="L70"/>
  <c r="L66"/>
  <c r="L108"/>
  <c r="L104"/>
  <c r="L100"/>
  <c r="L92"/>
  <c r="L88"/>
  <c r="L84"/>
  <c r="L76"/>
  <c r="L72"/>
  <c r="L68"/>
  <c r="AF23"/>
  <c r="AE23"/>
  <c r="BO23"/>
  <c r="BR23"/>
  <c r="BW44"/>
  <c r="BN23"/>
  <c r="BJ23"/>
  <c r="BG23"/>
  <c r="AI23"/>
  <c r="AQ23"/>
  <c r="AH23"/>
  <c r="BF23"/>
  <c r="AY23"/>
  <c r="AT23"/>
  <c r="AM23"/>
  <c r="BB23"/>
  <c r="AX23"/>
  <c r="M2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CC44"/>
  <c r="BX44"/>
  <c r="AL23"/>
  <c r="AP23"/>
  <c r="H2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34"/>
  <c r="H23"/>
  <c r="H24"/>
  <c r="H41"/>
  <c r="H27"/>
  <c r="H35"/>
  <c r="H42"/>
  <c r="H28"/>
  <c r="H29"/>
  <c r="H37"/>
  <c r="H30"/>
  <c r="H43"/>
  <c r="H31"/>
  <c r="H38"/>
  <c r="H25"/>
  <c r="H39"/>
  <c r="H26"/>
  <c r="H32"/>
  <c r="H33"/>
  <c r="H36"/>
  <c r="H40"/>
  <c r="H44"/>
  <c r="H49"/>
  <c r="H62"/>
  <c r="H46"/>
  <c r="H64"/>
  <c r="H50"/>
  <c r="H61"/>
  <c r="H56"/>
  <c r="H57"/>
  <c r="H58"/>
  <c r="H51"/>
  <c r="H47"/>
  <c r="H52"/>
  <c r="H45"/>
  <c r="H53"/>
  <c r="H59"/>
  <c r="H60"/>
  <c r="H48"/>
  <c r="H54"/>
  <c r="H55"/>
  <c r="H63"/>
  <c r="E63"/>
  <c r="E55"/>
  <c r="E54"/>
  <c r="E48"/>
  <c r="E60"/>
  <c r="E59"/>
  <c r="E53"/>
  <c r="E45"/>
  <c r="E52"/>
  <c r="E47"/>
  <c r="E51"/>
  <c r="E58"/>
  <c r="E57"/>
  <c r="E56"/>
  <c r="E61"/>
  <c r="E50"/>
  <c r="E64"/>
  <c r="E46"/>
  <c r="E62"/>
  <c r="E49"/>
  <c r="E44"/>
  <c r="E40"/>
  <c r="E36"/>
  <c r="E33"/>
  <c r="E32"/>
  <c r="E26"/>
  <c r="E39"/>
  <c r="E25"/>
  <c r="E38"/>
  <c r="E31"/>
  <c r="E43"/>
  <c r="E30"/>
  <c r="E37"/>
  <c r="E29"/>
  <c r="E28"/>
  <c r="E42"/>
  <c r="E35"/>
  <c r="E27"/>
  <c r="E41"/>
  <c r="E24"/>
  <c r="E23"/>
  <c r="E34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BO24"/>
  <c r="BS24"/>
  <c r="AQ24"/>
  <c r="AL24"/>
  <c r="BW45"/>
  <c r="AU24"/>
  <c r="BX45"/>
  <c r="CB45"/>
  <c r="AI24"/>
  <c r="CC45"/>
  <c r="BK24"/>
  <c r="AY24"/>
  <c r="AB24"/>
  <c r="BC24"/>
  <c r="AC24"/>
  <c r="BR24"/>
  <c r="AH24"/>
  <c r="AM24"/>
  <c r="AP24"/>
  <c r="BF24"/>
  <c r="N89" l="1"/>
  <c r="N79"/>
  <c r="N93"/>
  <c r="N109"/>
  <c r="N95"/>
  <c r="N73"/>
  <c r="N97"/>
  <c r="N113"/>
  <c r="N75"/>
  <c r="N111"/>
  <c r="N69"/>
  <c r="N81"/>
  <c r="J6"/>
  <c r="J14"/>
  <c r="J18"/>
  <c r="J22"/>
  <c r="J41"/>
  <c r="J28"/>
  <c r="J43"/>
  <c r="J39"/>
  <c r="J36"/>
  <c r="J62"/>
  <c r="J61"/>
  <c r="J51"/>
  <c r="J53"/>
  <c r="J54"/>
  <c r="K55"/>
  <c r="K59"/>
  <c r="K47"/>
  <c r="K56"/>
  <c r="K46"/>
  <c r="K40"/>
  <c r="K26"/>
  <c r="K31"/>
  <c r="K29"/>
  <c r="K27"/>
  <c r="K34"/>
  <c r="K19"/>
  <c r="K15"/>
  <c r="K11"/>
  <c r="K7"/>
  <c r="K3"/>
  <c r="N76"/>
  <c r="N100"/>
  <c r="N70"/>
  <c r="N112"/>
  <c r="N87"/>
  <c r="N65"/>
  <c r="N85"/>
  <c r="J10"/>
  <c r="J7"/>
  <c r="J15"/>
  <c r="J34"/>
  <c r="J27"/>
  <c r="J29"/>
  <c r="J31"/>
  <c r="J26"/>
  <c r="J40"/>
  <c r="J46"/>
  <c r="J56"/>
  <c r="J47"/>
  <c r="J59"/>
  <c r="J55"/>
  <c r="K54"/>
  <c r="K53"/>
  <c r="K51"/>
  <c r="K61"/>
  <c r="K62"/>
  <c r="K36"/>
  <c r="K39"/>
  <c r="K43"/>
  <c r="K28"/>
  <c r="K41"/>
  <c r="K22"/>
  <c r="K18"/>
  <c r="K14"/>
  <c r="K10"/>
  <c r="K6"/>
  <c r="K2"/>
  <c r="N84"/>
  <c r="N104"/>
  <c r="N74"/>
  <c r="N67"/>
  <c r="N99"/>
  <c r="N86"/>
  <c r="N94"/>
  <c r="N102"/>
  <c r="N110"/>
  <c r="J2"/>
  <c r="J3"/>
  <c r="J11"/>
  <c r="J19"/>
  <c r="J4"/>
  <c r="J8"/>
  <c r="J12"/>
  <c r="J16"/>
  <c r="J20"/>
  <c r="J23"/>
  <c r="J35"/>
  <c r="J37"/>
  <c r="J38"/>
  <c r="J32"/>
  <c r="J44"/>
  <c r="J64"/>
  <c r="J57"/>
  <c r="J52"/>
  <c r="J60"/>
  <c r="J63"/>
  <c r="K48"/>
  <c r="K45"/>
  <c r="K58"/>
  <c r="K50"/>
  <c r="K49"/>
  <c r="K33"/>
  <c r="K25"/>
  <c r="K30"/>
  <c r="K42"/>
  <c r="K24"/>
  <c r="K21"/>
  <c r="K17"/>
  <c r="K13"/>
  <c r="K9"/>
  <c r="K5"/>
  <c r="N68"/>
  <c r="N88"/>
  <c r="N108"/>
  <c r="N78"/>
  <c r="N71"/>
  <c r="N103"/>
  <c r="N77"/>
  <c r="N105"/>
  <c r="N80"/>
  <c r="J5"/>
  <c r="J9"/>
  <c r="J13"/>
  <c r="J17"/>
  <c r="J21"/>
  <c r="J24"/>
  <c r="J42"/>
  <c r="J30"/>
  <c r="J25"/>
  <c r="J33"/>
  <c r="J49"/>
  <c r="J50"/>
  <c r="J58"/>
  <c r="J45"/>
  <c r="J48"/>
  <c r="K63"/>
  <c r="K60"/>
  <c r="K52"/>
  <c r="K57"/>
  <c r="K64"/>
  <c r="K44"/>
  <c r="K32"/>
  <c r="K38"/>
  <c r="K37"/>
  <c r="K35"/>
  <c r="K23"/>
  <c r="K20"/>
  <c r="K16"/>
  <c r="K12"/>
  <c r="K8"/>
  <c r="K4"/>
  <c r="N72"/>
  <c r="N92"/>
  <c r="N66"/>
  <c r="N82"/>
  <c r="N83"/>
  <c r="N96"/>
  <c r="N90"/>
  <c r="N98"/>
  <c r="N106"/>
  <c r="N114"/>
  <c r="L2"/>
  <c r="BS23"/>
  <c r="BK23"/>
  <c r="CB44"/>
  <c r="BC23"/>
  <c r="AU23"/>
  <c r="AC23"/>
  <c r="AB23"/>
  <c r="L50"/>
  <c r="L25"/>
  <c r="L13"/>
  <c r="L48"/>
  <c r="L24"/>
  <c r="L60"/>
  <c r="L59"/>
  <c r="L53"/>
  <c r="L62"/>
  <c r="L43"/>
  <c r="L22"/>
  <c r="L10"/>
  <c r="L45"/>
  <c r="L49"/>
  <c r="L30"/>
  <c r="L21"/>
  <c r="L9"/>
  <c r="L12"/>
  <c r="L31"/>
  <c r="L52"/>
  <c r="L8"/>
  <c r="L47"/>
  <c r="L19"/>
  <c r="L18"/>
  <c r="L58"/>
  <c r="L33"/>
  <c r="L42"/>
  <c r="L17"/>
  <c r="L5"/>
  <c r="L38"/>
  <c r="L34"/>
  <c r="L44"/>
  <c r="L7"/>
  <c r="L51"/>
  <c r="L6"/>
  <c r="L63"/>
  <c r="L57"/>
  <c r="L32"/>
  <c r="L35"/>
  <c r="L16"/>
  <c r="L4"/>
  <c r="L23"/>
  <c r="L11"/>
  <c r="L37"/>
  <c r="L40"/>
  <c r="L36"/>
  <c r="L55"/>
  <c r="L56"/>
  <c r="L26"/>
  <c r="L27"/>
  <c r="L15"/>
  <c r="L3"/>
  <c r="L64"/>
  <c r="L46"/>
  <c r="L20"/>
  <c r="L29"/>
  <c r="L28"/>
  <c r="L54"/>
  <c r="L61"/>
  <c r="L39"/>
  <c r="L41"/>
  <c r="L14"/>
  <c r="AF24"/>
  <c r="AE24"/>
  <c r="BG24"/>
  <c r="BJ24"/>
  <c r="BN24"/>
  <c r="AX24"/>
  <c r="BB24"/>
  <c r="AT24"/>
  <c r="N54" l="1"/>
  <c r="N39"/>
  <c r="N3"/>
  <c r="N61"/>
  <c r="N20"/>
  <c r="N15"/>
  <c r="N55"/>
  <c r="N11"/>
  <c r="N35"/>
  <c r="N6"/>
  <c r="N34"/>
  <c r="N42"/>
  <c r="N19"/>
  <c r="N31"/>
  <c r="N30"/>
  <c r="N22"/>
  <c r="N59"/>
  <c r="N13"/>
  <c r="N46"/>
  <c r="N36"/>
  <c r="N51"/>
  <c r="N33"/>
  <c r="N47"/>
  <c r="N12"/>
  <c r="N49"/>
  <c r="N43"/>
  <c r="N60"/>
  <c r="N25"/>
  <c r="N27"/>
  <c r="N23"/>
  <c r="N32"/>
  <c r="N38"/>
  <c r="N41"/>
  <c r="N28"/>
  <c r="N64"/>
  <c r="N26"/>
  <c r="N40"/>
  <c r="N4"/>
  <c r="N57"/>
  <c r="N7"/>
  <c r="N5"/>
  <c r="N58"/>
  <c r="N8"/>
  <c r="N9"/>
  <c r="N45"/>
  <c r="N62"/>
  <c r="N24"/>
  <c r="N50"/>
  <c r="N2"/>
  <c r="N14"/>
  <c r="N29"/>
  <c r="N56"/>
  <c r="N37"/>
  <c r="N16"/>
  <c r="N63"/>
  <c r="N44"/>
  <c r="N17"/>
  <c r="N18"/>
  <c r="N52"/>
  <c r="N21"/>
  <c r="N10"/>
  <c r="N53"/>
  <c r="N48"/>
  <c r="U17"/>
  <c r="V22"/>
  <c r="T10"/>
  <c r="V21"/>
  <c r="T19"/>
  <c r="V20"/>
  <c r="V12"/>
  <c r="U13"/>
  <c r="U22"/>
  <c r="T8"/>
  <c r="U10"/>
  <c r="V2"/>
  <c r="V16"/>
  <c r="T11"/>
  <c r="U14"/>
  <c r="V5"/>
  <c r="U15"/>
  <c r="V18"/>
  <c r="T5"/>
  <c r="T2"/>
  <c r="V9"/>
  <c r="T18"/>
  <c r="V8"/>
  <c r="T6"/>
  <c r="T22"/>
  <c r="U21"/>
  <c r="V13"/>
  <c r="U9"/>
  <c r="T7"/>
  <c r="V4"/>
  <c r="U11"/>
  <c r="V14"/>
  <c r="T20"/>
  <c r="U2"/>
  <c r="V17"/>
  <c r="U3"/>
  <c r="T12"/>
  <c r="V6"/>
  <c r="T4"/>
  <c r="T9"/>
  <c r="U4"/>
  <c r="T3"/>
  <c r="T16"/>
  <c r="T17"/>
  <c r="T21"/>
  <c r="V19"/>
  <c r="T15"/>
  <c r="U7"/>
  <c r="U8"/>
  <c r="U12"/>
  <c r="T13"/>
  <c r="T14"/>
  <c r="U6"/>
  <c r="U19"/>
  <c r="U20"/>
  <c r="V3"/>
  <c r="U16"/>
  <c r="U5"/>
  <c r="U18"/>
  <c r="V10"/>
  <c r="V11"/>
  <c r="V15"/>
  <c r="V7"/>
  <c r="V23" l="1"/>
  <c r="U23"/>
  <c r="T23"/>
</calcChain>
</file>

<file path=xl/sharedStrings.xml><?xml version="1.0" encoding="utf-8"?>
<sst xmlns="http://schemas.openxmlformats.org/spreadsheetml/2006/main" count="602" uniqueCount="61">
  <si>
    <t>Species</t>
  </si>
  <si>
    <t>flavisetum</t>
  </si>
  <si>
    <t>undulatum</t>
  </si>
  <si>
    <t>number_of_location</t>
  </si>
  <si>
    <t>dry_Fl</t>
  </si>
  <si>
    <t>wet_FL</t>
  </si>
  <si>
    <t>dry_Un1</t>
  </si>
  <si>
    <t>wet_Un2</t>
  </si>
  <si>
    <t>wet_Un1</t>
  </si>
  <si>
    <t>dry_Un2</t>
  </si>
  <si>
    <t>wet_Fl</t>
  </si>
  <si>
    <t>max_mass</t>
  </si>
  <si>
    <t>Total_U2</t>
  </si>
  <si>
    <t>Total_U1</t>
  </si>
  <si>
    <t>Total_Fl</t>
  </si>
  <si>
    <t>General_Fl</t>
  </si>
  <si>
    <t>General_U</t>
  </si>
  <si>
    <t>NA</t>
  </si>
  <si>
    <t>General Flavisetum and Undulatum</t>
  </si>
  <si>
    <t>FL_and_U1</t>
  </si>
  <si>
    <t>U2</t>
  </si>
  <si>
    <t>Flavisetum with Undulatum 1 and Undulatum 2</t>
  </si>
  <si>
    <t>СРЗНАЧ:</t>
  </si>
  <si>
    <t>СТАНДОТКЛ:</t>
  </si>
  <si>
    <t>СТОТКЛ</t>
  </si>
  <si>
    <r>
      <t>2.18</t>
    </r>
    <r>
      <rPr>
        <sz val="11"/>
        <color theme="1"/>
        <rFont val="Calibri"/>
        <family val="2"/>
        <charset val="204"/>
      </rPr>
      <t>±</t>
    </r>
    <r>
      <rPr>
        <sz val="11"/>
        <color theme="1"/>
        <rFont val="Calibri"/>
        <family val="2"/>
        <charset val="204"/>
        <scheme val="minor"/>
      </rPr>
      <t>1.47</t>
    </r>
  </si>
  <si>
    <r>
      <t>2.71</t>
    </r>
    <r>
      <rPr>
        <sz val="11"/>
        <color theme="1"/>
        <rFont val="Calibri"/>
        <family val="2"/>
        <charset val="204"/>
      </rPr>
      <t>±</t>
    </r>
    <r>
      <rPr>
        <sz val="11"/>
        <color theme="1"/>
        <rFont val="Calibri"/>
        <family val="2"/>
        <charset val="204"/>
        <scheme val="minor"/>
      </rPr>
      <t>2.51</t>
    </r>
  </si>
  <si>
    <r>
      <t>2.18</t>
    </r>
    <r>
      <rPr>
        <sz val="11"/>
        <color theme="1"/>
        <rFont val="Calibri"/>
        <family val="2"/>
        <charset val="204"/>
      </rPr>
      <t>±</t>
    </r>
    <r>
      <rPr>
        <sz val="11"/>
        <color theme="1"/>
        <rFont val="Calibri"/>
        <family val="2"/>
        <charset val="204"/>
        <scheme val="minor"/>
      </rPr>
      <t>1.72</t>
    </r>
  </si>
  <si>
    <r>
      <t>3.25</t>
    </r>
    <r>
      <rPr>
        <sz val="11"/>
        <color theme="1"/>
        <rFont val="Calibri"/>
        <family val="2"/>
        <charset val="204"/>
      </rPr>
      <t>±</t>
    </r>
    <r>
      <rPr>
        <sz val="11"/>
        <color theme="1"/>
        <rFont val="Calibri"/>
        <family val="2"/>
        <charset val="204"/>
        <scheme val="minor"/>
      </rPr>
      <t>2.36</t>
    </r>
  </si>
  <si>
    <t>width_FL_µm</t>
  </si>
  <si>
    <t>width_U_µm</t>
  </si>
  <si>
    <t>Width of rhizoids Flavisetum and Undulatum</t>
  </si>
  <si>
    <t>Сделать боксплоты, сравить с другими группами</t>
  </si>
  <si>
    <t>U3</t>
  </si>
  <si>
    <t>Undulatum 3 and Flavisetum</t>
  </si>
  <si>
    <t>U1</t>
  </si>
  <si>
    <t>Fl</t>
  </si>
  <si>
    <t>U 1-3 and Fl</t>
  </si>
  <si>
    <t>U1 and U3</t>
  </si>
  <si>
    <t>U2 and U3</t>
  </si>
  <si>
    <t>U3 and General U</t>
  </si>
  <si>
    <t>wet_Un3</t>
  </si>
  <si>
    <t>All mosses</t>
  </si>
  <si>
    <t>Столбец1</t>
  </si>
  <si>
    <t>Столбец2</t>
  </si>
  <si>
    <t>Столбец3</t>
  </si>
  <si>
    <t>Столбец4</t>
  </si>
  <si>
    <t>sample_number</t>
  </si>
  <si>
    <t>weight_to_move_mm2</t>
  </si>
  <si>
    <t>Moving_intensity_drying</t>
  </si>
  <si>
    <t>weight_to_move_mm22</t>
  </si>
  <si>
    <t>mass_to_move_mg</t>
  </si>
  <si>
    <t>mass_to_move_mg2</t>
  </si>
  <si>
    <t>Moving_intensity_wetting</t>
  </si>
  <si>
    <t>Rhizoidal_rope_force_when_drying</t>
  </si>
  <si>
    <t>Rhizoidal_rope_force_when_wetting</t>
  </si>
  <si>
    <t>max_moving_intentity</t>
  </si>
  <si>
    <t>max_rhizoidal_rope_force</t>
  </si>
  <si>
    <t>rhizoidal_rope_force_FL</t>
  </si>
  <si>
    <t>rhizoidal_rope_force_U1</t>
  </si>
  <si>
    <t>rhizoidal_rope_force_U2</t>
  </si>
</sst>
</file>

<file path=xl/styles.xml><?xml version="1.0" encoding="utf-8"?>
<styleSheet xmlns="http://schemas.openxmlformats.org/spreadsheetml/2006/main">
  <numFmts count="1">
    <numFmt numFmtId="164" formatCode="0.0000"/>
  </numFmts>
  <fonts count="14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color rgb="FF000000"/>
      <name val="Lucida Console"/>
      <family val="3"/>
    </font>
    <font>
      <sz val="10"/>
      <color rgb="FF0000FF"/>
      <name val="Lucida Console"/>
      <family val="3"/>
    </font>
    <font>
      <b/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sz val="36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2" fontId="0" fillId="0" borderId="0" xfId="0" applyNumberFormat="1"/>
    <xf numFmtId="164" fontId="0" fillId="0" borderId="0" xfId="0" applyNumberFormat="1"/>
    <xf numFmtId="2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3" borderId="0" xfId="0" applyFont="1" applyFill="1" applyAlignment="1">
      <alignment vertical="center"/>
    </xf>
    <xf numFmtId="0" fontId="0" fillId="0" borderId="1" xfId="0" applyBorder="1"/>
    <xf numFmtId="0" fontId="0" fillId="4" borderId="0" xfId="0" applyFill="1"/>
    <xf numFmtId="0" fontId="2" fillId="2" borderId="13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2" fontId="0" fillId="0" borderId="19" xfId="0" applyNumberFormat="1" applyBorder="1" applyAlignment="1">
      <alignment horizontal="center" vertical="center"/>
    </xf>
    <xf numFmtId="2" fontId="0" fillId="0" borderId="20" xfId="0" applyNumberForma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0" fontId="2" fillId="5" borderId="22" xfId="0" applyFont="1" applyFill="1" applyBorder="1"/>
    <xf numFmtId="0" fontId="0" fillId="0" borderId="9" xfId="0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9" xfId="0" applyBorder="1"/>
    <xf numFmtId="0" fontId="0" fillId="0" borderId="20" xfId="0" applyBorder="1"/>
    <xf numFmtId="0" fontId="0" fillId="4" borderId="26" xfId="0" applyFill="1" applyBorder="1"/>
    <xf numFmtId="0" fontId="0" fillId="4" borderId="28" xfId="0" applyFill="1" applyBorder="1"/>
    <xf numFmtId="0" fontId="0" fillId="4" borderId="14" xfId="0" applyFill="1" applyBorder="1"/>
    <xf numFmtId="0" fontId="0" fillId="4" borderId="15" xfId="0" applyFill="1" applyBorder="1"/>
    <xf numFmtId="0" fontId="0" fillId="4" borderId="16" xfId="0" applyFill="1" applyBorder="1"/>
    <xf numFmtId="0" fontId="0" fillId="4" borderId="5" xfId="0" applyFill="1" applyBorder="1"/>
    <xf numFmtId="0" fontId="0" fillId="4" borderId="17" xfId="0" applyFill="1" applyBorder="1"/>
    <xf numFmtId="0" fontId="0" fillId="0" borderId="27" xfId="0" applyBorder="1" applyAlignment="1">
      <alignment horizontal="center" vertical="center"/>
    </xf>
    <xf numFmtId="0" fontId="0" fillId="0" borderId="15" xfId="0" applyBorder="1"/>
    <xf numFmtId="0" fontId="0" fillId="0" borderId="17" xfId="0" applyBorder="1"/>
    <xf numFmtId="0" fontId="2" fillId="5" borderId="18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29" xfId="0" applyBorder="1"/>
    <xf numFmtId="0" fontId="0" fillId="0" borderId="30" xfId="0" applyBorder="1" applyAlignment="1">
      <alignment horizontal="center" vertical="center"/>
    </xf>
    <xf numFmtId="0" fontId="0" fillId="0" borderId="3" xfId="0" applyBorder="1"/>
    <xf numFmtId="0" fontId="0" fillId="0" borderId="2" xfId="0" applyBorder="1"/>
    <xf numFmtId="0" fontId="0" fillId="0" borderId="9" xfId="0" applyBorder="1"/>
    <xf numFmtId="0" fontId="2" fillId="5" borderId="31" xfId="0" applyFont="1" applyFill="1" applyBorder="1"/>
    <xf numFmtId="0" fontId="0" fillId="0" borderId="12" xfId="0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5" borderId="32" xfId="0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5" borderId="31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31" xfId="0" applyBorder="1" applyAlignment="1">
      <alignment horizontal="center" vertical="center"/>
    </xf>
    <xf numFmtId="0" fontId="0" fillId="0" borderId="31" xfId="0" applyBorder="1"/>
    <xf numFmtId="0" fontId="2" fillId="5" borderId="22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0" fillId="0" borderId="35" xfId="0" applyBorder="1"/>
    <xf numFmtId="0" fontId="2" fillId="5" borderId="35" xfId="0" applyFont="1" applyFill="1" applyBorder="1" applyAlignment="1">
      <alignment horizontal="center" vertical="center" wrapText="1"/>
    </xf>
    <xf numFmtId="0" fontId="9" fillId="4" borderId="26" xfId="0" applyFont="1" applyFill="1" applyBorder="1"/>
    <xf numFmtId="0" fontId="9" fillId="4" borderId="28" xfId="0" applyFont="1" applyFill="1" applyBorder="1"/>
    <xf numFmtId="0" fontId="9" fillId="4" borderId="14" xfId="0" applyFont="1" applyFill="1" applyBorder="1"/>
    <xf numFmtId="0" fontId="9" fillId="4" borderId="0" xfId="0" applyFont="1" applyFill="1"/>
    <xf numFmtId="0" fontId="9" fillId="4" borderId="15" xfId="0" applyFont="1" applyFill="1" applyBorder="1"/>
    <xf numFmtId="0" fontId="9" fillId="4" borderId="16" xfId="0" applyFont="1" applyFill="1" applyBorder="1"/>
    <xf numFmtId="0" fontId="9" fillId="4" borderId="5" xfId="0" applyFont="1" applyFill="1" applyBorder="1"/>
    <xf numFmtId="0" fontId="9" fillId="4" borderId="17" xfId="0" applyFont="1" applyFill="1" applyBorder="1"/>
    <xf numFmtId="0" fontId="0" fillId="0" borderId="0" xfId="0" applyAlignment="1">
      <alignment horizontal="center"/>
    </xf>
    <xf numFmtId="0" fontId="2" fillId="2" borderId="36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/>
    <xf numFmtId="0" fontId="0" fillId="0" borderId="16" xfId="0" applyBorder="1"/>
    <xf numFmtId="0" fontId="0" fillId="0" borderId="5" xfId="0" applyBorder="1"/>
    <xf numFmtId="0" fontId="0" fillId="0" borderId="5" xfId="0" applyBorder="1" applyAlignment="1">
      <alignment horizontal="center"/>
    </xf>
    <xf numFmtId="2" fontId="0" fillId="0" borderId="2" xfId="0" applyNumberFormat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 wrapText="1"/>
    </xf>
    <xf numFmtId="0" fontId="0" fillId="0" borderId="6" xfId="0" applyBorder="1"/>
    <xf numFmtId="0" fontId="0" fillId="4" borderId="27" xfId="0" applyFill="1" applyBorder="1"/>
    <xf numFmtId="0" fontId="13" fillId="4" borderId="0" xfId="0" applyFont="1" applyFill="1"/>
    <xf numFmtId="0" fontId="0" fillId="6" borderId="0" xfId="0" applyFill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0" borderId="12" xfId="0" applyBorder="1"/>
    <xf numFmtId="2" fontId="0" fillId="0" borderId="12" xfId="0" applyNumberFormat="1" applyBorder="1" applyAlignment="1">
      <alignment horizontal="center" vertical="center"/>
    </xf>
    <xf numFmtId="0" fontId="5" fillId="4" borderId="0" xfId="0" applyFont="1" applyFill="1"/>
    <xf numFmtId="2" fontId="0" fillId="4" borderId="0" xfId="0" applyNumberFormat="1" applyFill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5" fillId="4" borderId="27" xfId="0" applyFont="1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11" fillId="4" borderId="27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0" fillId="4" borderId="27" xfId="0" applyFont="1" applyFill="1" applyBorder="1" applyAlignment="1">
      <alignment horizontal="center"/>
    </xf>
  </cellXfs>
  <cellStyles count="1">
    <cellStyle name="Обычный" xfId="0" builtinId="0"/>
  </cellStyles>
  <dxfs count="22">
    <dxf>
      <alignment horizontal="center" vertical="center" textRotation="0" wrapText="0" indent="0" relativeIndent="255" justifyLastLine="0" shrinkToFit="0" readingOrder="0"/>
    </dxf>
    <dxf>
      <alignment horizontal="center" vertical="center" textRotation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vertical/>
      </border>
    </dxf>
    <dxf>
      <alignment horizontal="center" vertical="center" textRotation="0" indent="0" relativeIndent="255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alignment horizontal="center" vertical="center" textRotation="0" indent="0" relativeIndent="255" justifyLastLine="0" shrinkToFit="0" readingOrder="0"/>
    </dxf>
    <dxf>
      <alignment horizontal="center" vertical="center" textRotation="0" indent="0" relativeIndent="255" justifyLastLine="0" shrinkToFit="0" readingOrder="0"/>
    </dxf>
    <dxf>
      <numFmt numFmtId="0" formatCode="General"/>
      <alignment horizontal="center" vertical="center" textRotation="0" wrapText="0" indent="0" relativeIndent="255" justifyLastLine="0" shrinkToFit="0" readingOrder="0"/>
    </dxf>
    <dxf>
      <numFmt numFmtId="0" formatCode="General"/>
      <alignment horizontal="center" vertical="center" textRotation="0" wrapText="0" indent="0" relativeIndent="255" justifyLastLine="0" shrinkToFit="0" readingOrder="0"/>
    </dxf>
    <dxf>
      <numFmt numFmtId="0" formatCode="General"/>
      <alignment horizontal="center" vertical="center" textRotation="0" wrapText="0" indent="0" relativeIndent="255" justifyLastLine="0" shrinkToFit="0" readingOrder="0"/>
    </dxf>
    <dxf>
      <numFmt numFmtId="0" formatCode="General"/>
      <alignment horizontal="center" vertical="center" textRotation="0" wrapText="0" indent="0" relativeIndent="255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0" formatCode="General"/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0" formatCode="General"/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0" formatCode="General"/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</dxf>
    <dxf>
      <alignment horizontal="center" vertical="center" textRotation="0" indent="0" relativeIndent="255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alignment horizontal="center" vertical="center" textRotation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vertical/>
      </border>
    </dxf>
    <dxf>
      <alignment horizontal="center" vertical="center" textRotation="0" indent="0" relativeIndent="255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alignment horizontal="center" vertical="center" textRotation="0" indent="0" relativeIndent="255" justifyLastLine="0" shrinkToFit="0" readingOrder="0"/>
    </dxf>
    <dxf>
      <border outline="0">
        <bottom style="medium">
          <color indexed="64"/>
        </bottom>
      </border>
    </dxf>
    <dxf>
      <alignment horizontal="center" vertical="center" textRotation="0" wrapText="1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83</xdr:col>
      <xdr:colOff>385821</xdr:colOff>
      <xdr:row>33</xdr:row>
      <xdr:rowOff>12056</xdr:rowOff>
    </xdr:from>
    <xdr:to>
      <xdr:col>92</xdr:col>
      <xdr:colOff>144684</xdr:colOff>
      <xdr:row>57</xdr:row>
      <xdr:rowOff>120570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BD10794C-2A53-4721-A55A-8D62FE6A2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333" b="5333"/>
        <a:stretch/>
      </xdr:blipFill>
      <xdr:spPr>
        <a:xfrm>
          <a:off x="56256750" y="6625127"/>
          <a:ext cx="5269754" cy="4707729"/>
        </a:xfrm>
        <a:prstGeom prst="rect">
          <a:avLst/>
        </a:prstGeom>
      </xdr:spPr>
    </xdr:pic>
    <xdr:clientData/>
  </xdr:twoCellAnchor>
  <xdr:oneCellAnchor>
    <xdr:from>
      <xdr:col>20</xdr:col>
      <xdr:colOff>532266</xdr:colOff>
      <xdr:row>32</xdr:row>
      <xdr:rowOff>146609</xdr:rowOff>
    </xdr:from>
    <xdr:ext cx="2264139" cy="96823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xmlns:a14="http://schemas.microsoft.com/office/drawing/2010/main" xmlns:mc="http://schemas.openxmlformats.org/markup-compatibility/2006" id="{FC4F361D-CA51-42EF-8966-EF2DB3C9BBD3}"/>
            </a:ext>
          </a:extLst>
        </xdr:cNvPr>
        <xdr:cNvSpPr txBox="1"/>
      </xdr:nvSpPr>
      <xdr:spPr>
        <a:xfrm>
          <a:off x="17163558" y="6557255"/>
          <a:ext cx="2264139" cy="96823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b="0" i="0">
              <a:latin typeface="Cambria Math" panose="02040503050406030204" pitchFamily="18" charset="0"/>
            </a:rPr>
            <a:t>𝑃=𝑚𝑎𝑠𝑠∗𝑀𝑎𝑟𝑘</a:t>
          </a:r>
          <a:endParaRPr lang="ru-RU" sz="1100"/>
        </a:p>
      </xdr:txBody>
    </xdr:sp>
    <xdr:clientData/>
  </xdr:oneCellAnchor>
  <xdr:twoCellAnchor editAs="oneCell">
    <xdr:from>
      <xdr:col>21</xdr:col>
      <xdr:colOff>134697</xdr:colOff>
      <xdr:row>29</xdr:row>
      <xdr:rowOff>28863</xdr:rowOff>
    </xdr:from>
    <xdr:to>
      <xdr:col>21</xdr:col>
      <xdr:colOff>439497</xdr:colOff>
      <xdr:row>30</xdr:row>
      <xdr:rowOff>143161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xmlns="" id="{A32B344B-1141-4DF5-B77F-F6992860790F}"/>
            </a:ext>
          </a:extLst>
        </xdr:cNvPr>
        <xdr:cNvSpPr>
          <a:spLocks noChangeAspect="1" noChangeArrowheads="1"/>
        </xdr:cNvSpPr>
      </xdr:nvSpPr>
      <xdr:spPr bwMode="auto">
        <a:xfrm>
          <a:off x="17366288" y="5917045"/>
          <a:ext cx="304800" cy="306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606135</xdr:colOff>
      <xdr:row>31</xdr:row>
      <xdr:rowOff>0</xdr:rowOff>
    </xdr:from>
    <xdr:to>
      <xdr:col>26</xdr:col>
      <xdr:colOff>588299</xdr:colOff>
      <xdr:row>49</xdr:row>
      <xdr:rowOff>1696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xmlns="" id="{5C67F049-4E4E-4C67-ACD5-9835B40DE816}"/>
            </a:ext>
          </a:extLst>
        </xdr:cNvPr>
        <xdr:cNvSpPr>
          <a:spLocks noChangeAspect="1" noChangeArrowheads="1"/>
        </xdr:cNvSpPr>
      </xdr:nvSpPr>
      <xdr:spPr bwMode="auto">
        <a:xfrm>
          <a:off x="17220766" y="6277841"/>
          <a:ext cx="3431165" cy="347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86</xdr:col>
      <xdr:colOff>88869</xdr:colOff>
      <xdr:row>93</xdr:row>
      <xdr:rowOff>96456</xdr:rowOff>
    </xdr:from>
    <xdr:to>
      <xdr:col>94</xdr:col>
      <xdr:colOff>3564</xdr:colOff>
      <xdr:row>118</xdr:row>
      <xdr:rowOff>28463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5F1682C3-9407-4F0F-AECE-41BB638A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57613448" y="18386596"/>
          <a:ext cx="4756392" cy="4756392"/>
        </a:xfrm>
        <a:prstGeom prst="rect">
          <a:avLst/>
        </a:prstGeom>
      </xdr:spPr>
    </xdr:pic>
    <xdr:clientData/>
  </xdr:twoCellAnchor>
  <xdr:twoCellAnchor editAs="oneCell">
    <xdr:from>
      <xdr:col>98</xdr:col>
      <xdr:colOff>127460</xdr:colOff>
      <xdr:row>95</xdr:row>
      <xdr:rowOff>12058</xdr:rowOff>
    </xdr:from>
    <xdr:to>
      <xdr:col>105</xdr:col>
      <xdr:colOff>512355</xdr:colOff>
      <xdr:row>119</xdr:row>
      <xdr:rowOff>136975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132F10A-0670-4B78-84C8-6DE9328DA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65077177" y="18334204"/>
          <a:ext cx="4662159" cy="4662159"/>
        </a:xfrm>
        <a:prstGeom prst="rect">
          <a:avLst/>
        </a:prstGeom>
      </xdr:spPr>
    </xdr:pic>
    <xdr:clientData/>
  </xdr:twoCellAnchor>
  <xdr:twoCellAnchor editAs="oneCell">
    <xdr:from>
      <xdr:col>109</xdr:col>
      <xdr:colOff>397879</xdr:colOff>
      <xdr:row>93</xdr:row>
      <xdr:rowOff>108513</xdr:rowOff>
    </xdr:from>
    <xdr:to>
      <xdr:col>118</xdr:col>
      <xdr:colOff>192910</xdr:colOff>
      <xdr:row>119</xdr:row>
      <xdr:rowOff>39855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F6225988-464C-4AE6-81D9-515E3ED98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235" b="4235"/>
        <a:stretch/>
      </xdr:blipFill>
      <xdr:spPr>
        <a:xfrm>
          <a:off x="72069011" y="18053254"/>
          <a:ext cx="5294371" cy="4845988"/>
        </a:xfrm>
        <a:prstGeom prst="rect">
          <a:avLst/>
        </a:prstGeom>
      </xdr:spPr>
    </xdr:pic>
    <xdr:clientData/>
  </xdr:twoCellAnchor>
  <xdr:twoCellAnchor editAs="oneCell">
    <xdr:from>
      <xdr:col>121</xdr:col>
      <xdr:colOff>171236</xdr:colOff>
      <xdr:row>90</xdr:row>
      <xdr:rowOff>42809</xdr:rowOff>
    </xdr:from>
    <xdr:to>
      <xdr:col>130</xdr:col>
      <xdr:colOff>396779</xdr:colOff>
      <xdr:row>118</xdr:row>
      <xdr:rowOff>19235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1E0BDEDB-6219-486C-814C-59603ED19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986" b="3986"/>
        <a:stretch/>
      </xdr:blipFill>
      <xdr:spPr>
        <a:xfrm>
          <a:off x="79174821" y="17421441"/>
          <a:ext cx="5724884" cy="5268478"/>
        </a:xfrm>
        <a:prstGeom prst="rect">
          <a:avLst/>
        </a:prstGeom>
      </xdr:spPr>
    </xdr:pic>
    <xdr:clientData/>
  </xdr:twoCellAnchor>
  <xdr:twoCellAnchor editAs="oneCell">
    <xdr:from>
      <xdr:col>134</xdr:col>
      <xdr:colOff>83010</xdr:colOff>
      <xdr:row>93</xdr:row>
      <xdr:rowOff>74915</xdr:rowOff>
    </xdr:from>
    <xdr:to>
      <xdr:col>141</xdr:col>
      <xdr:colOff>506414</xdr:colOff>
      <xdr:row>118</xdr:row>
      <xdr:rowOff>13696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B203B20C-A3CC-4336-9C61-96F9B8BF3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87182331" y="18213236"/>
          <a:ext cx="4709654" cy="4709654"/>
        </a:xfrm>
        <a:prstGeom prst="rect">
          <a:avLst/>
        </a:prstGeom>
      </xdr:spPr>
    </xdr:pic>
    <xdr:clientData/>
  </xdr:twoCellAnchor>
  <xdr:twoCellAnchor editAs="oneCell">
    <xdr:from>
      <xdr:col>95</xdr:col>
      <xdr:colOff>173182</xdr:colOff>
      <xdr:row>31</xdr:row>
      <xdr:rowOff>132626</xdr:rowOff>
    </xdr:from>
    <xdr:to>
      <xdr:col>104</xdr:col>
      <xdr:colOff>433752</xdr:colOff>
      <xdr:row>58</xdr:row>
      <xdr:rowOff>4468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74D1B8F2-A8D3-437B-A4D4-D1A9D90BC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315" b="6315"/>
        <a:stretch/>
      </xdr:blipFill>
      <xdr:spPr>
        <a:xfrm>
          <a:off x="63391968" y="6364697"/>
          <a:ext cx="5771463" cy="5042555"/>
        </a:xfrm>
        <a:prstGeom prst="rect">
          <a:avLst/>
        </a:prstGeom>
      </xdr:spPr>
    </xdr:pic>
    <xdr:clientData/>
  </xdr:twoCellAnchor>
  <xdr:twoCellAnchor editAs="oneCell">
    <xdr:from>
      <xdr:col>88</xdr:col>
      <xdr:colOff>0</xdr:colOff>
      <xdr:row>119</xdr:row>
      <xdr:rowOff>0</xdr:rowOff>
    </xdr:from>
    <xdr:to>
      <xdr:col>89</xdr:col>
      <xdr:colOff>298892</xdr:colOff>
      <xdr:row>120</xdr:row>
      <xdr:rowOff>21582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D2BAE8CE-733F-4AED-8F7D-17C87AEA5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079114" y="23354335"/>
          <a:ext cx="913797" cy="214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104</xdr:col>
      <xdr:colOff>0</xdr:colOff>
      <xdr:row>120</xdr:row>
      <xdr:rowOff>0</xdr:rowOff>
    </xdr:from>
    <xdr:to>
      <xdr:col>105</xdr:col>
      <xdr:colOff>9524</xdr:colOff>
      <xdr:row>121</xdr:row>
      <xdr:rowOff>24523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15045A15-C737-4470-8FE1-EF458D560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484750" y="23241000"/>
          <a:ext cx="6191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140</xdr:col>
      <xdr:colOff>0</xdr:colOff>
      <xdr:row>119</xdr:row>
      <xdr:rowOff>0</xdr:rowOff>
    </xdr:from>
    <xdr:to>
      <xdr:col>141</xdr:col>
      <xdr:colOff>9524</xdr:colOff>
      <xdr:row>120</xdr:row>
      <xdr:rowOff>19051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DB167515-8B91-4FD0-9AEA-851E0F726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30350" y="23050500"/>
          <a:ext cx="6191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0</xdr:colOff>
      <xdr:row>75</xdr:row>
      <xdr:rowOff>0</xdr:rowOff>
    </xdr:from>
    <xdr:to>
      <xdr:col>94</xdr:col>
      <xdr:colOff>54414</xdr:colOff>
      <xdr:row>90</xdr:row>
      <xdr:rowOff>44502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2B1BF0B2-8381-42B2-A92A-7844DF378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524579" y="14822612"/>
          <a:ext cx="4934639" cy="2934109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74</xdr:row>
      <xdr:rowOff>0</xdr:rowOff>
    </xdr:from>
    <xdr:to>
      <xdr:col>105</xdr:col>
      <xdr:colOff>562111</xdr:colOff>
      <xdr:row>89</xdr:row>
      <xdr:rowOff>151199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85E940E2-420F-4572-BFAA-26B1A0FC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949717" y="14359387"/>
          <a:ext cx="4839375" cy="2981741"/>
        </a:xfrm>
        <a:prstGeom prst="rect">
          <a:avLst/>
        </a:prstGeom>
      </xdr:spPr>
    </xdr:pic>
    <xdr:clientData/>
  </xdr:twoCellAnchor>
  <xdr:twoCellAnchor editAs="oneCell">
    <xdr:from>
      <xdr:col>110</xdr:col>
      <xdr:colOff>0</xdr:colOff>
      <xdr:row>74</xdr:row>
      <xdr:rowOff>0</xdr:rowOff>
    </xdr:from>
    <xdr:to>
      <xdr:col>117</xdr:col>
      <xdr:colOff>485901</xdr:colOff>
      <xdr:row>89</xdr:row>
      <xdr:rowOff>74988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6822BDB1-F542-4D3F-AB56-7C98D7A86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2282170" y="14359387"/>
          <a:ext cx="4763165" cy="2905530"/>
        </a:xfrm>
        <a:prstGeom prst="rect">
          <a:avLst/>
        </a:prstGeom>
      </xdr:spPr>
    </xdr:pic>
    <xdr:clientData/>
  </xdr:twoCellAnchor>
  <xdr:twoCellAnchor editAs="oneCell">
    <xdr:from>
      <xdr:col>122</xdr:col>
      <xdr:colOff>0</xdr:colOff>
      <xdr:row>75</xdr:row>
      <xdr:rowOff>0</xdr:rowOff>
    </xdr:from>
    <xdr:to>
      <xdr:col>130</xdr:col>
      <xdr:colOff>493</xdr:colOff>
      <xdr:row>91</xdr:row>
      <xdr:rowOff>3389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44B79A01-D07C-47D1-94AD-53A40695B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9614623" y="14548090"/>
          <a:ext cx="4877481" cy="3010320"/>
        </a:xfrm>
        <a:prstGeom prst="rect">
          <a:avLst/>
        </a:prstGeom>
      </xdr:spPr>
    </xdr:pic>
    <xdr:clientData/>
  </xdr:twoCellAnchor>
  <xdr:twoCellAnchor editAs="oneCell">
    <xdr:from>
      <xdr:col>134</xdr:col>
      <xdr:colOff>0</xdr:colOff>
      <xdr:row>76</xdr:row>
      <xdr:rowOff>0</xdr:rowOff>
    </xdr:from>
    <xdr:to>
      <xdr:col>141</xdr:col>
      <xdr:colOff>562652</xdr:colOff>
      <xdr:row>91</xdr:row>
      <xdr:rowOff>86135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557BF15C-2C4A-406D-B464-0FF644BC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7099321" y="14899821"/>
          <a:ext cx="4848902" cy="2943636"/>
        </a:xfrm>
        <a:prstGeom prst="rect">
          <a:avLst/>
        </a:prstGeom>
      </xdr:spPr>
    </xdr:pic>
    <xdr:clientData/>
  </xdr:twoCellAnchor>
  <xdr:twoCellAnchor editAs="oneCell">
    <xdr:from>
      <xdr:col>84</xdr:col>
      <xdr:colOff>54429</xdr:colOff>
      <xdr:row>15</xdr:row>
      <xdr:rowOff>149678</xdr:rowOff>
    </xdr:from>
    <xdr:to>
      <xdr:col>91</xdr:col>
      <xdr:colOff>559922</xdr:colOff>
      <xdr:row>30</xdr:row>
      <xdr:rowOff>155523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E79EDD62-C972-4A0D-8E3E-925FC49F8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6537679" y="3320142"/>
          <a:ext cx="4791744" cy="2876951"/>
        </a:xfrm>
        <a:prstGeom prst="rect">
          <a:avLst/>
        </a:prstGeom>
      </xdr:spPr>
    </xdr:pic>
    <xdr:clientData/>
  </xdr:twoCellAnchor>
  <xdr:twoCellAnchor editAs="oneCell">
    <xdr:from>
      <xdr:col>96</xdr:col>
      <xdr:colOff>0</xdr:colOff>
      <xdr:row>14</xdr:row>
      <xdr:rowOff>0</xdr:rowOff>
    </xdr:from>
    <xdr:to>
      <xdr:col>103</xdr:col>
      <xdr:colOff>562652</xdr:colOff>
      <xdr:row>29</xdr:row>
      <xdr:rowOff>5845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9AE5C8E2-EE2E-46C5-9E3C-61B51821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3831107" y="2979964"/>
          <a:ext cx="4848902" cy="2876951"/>
        </a:xfrm>
        <a:prstGeom prst="rect">
          <a:avLst/>
        </a:prstGeom>
      </xdr:spPr>
    </xdr:pic>
    <xdr:clientData/>
  </xdr:twoCellAnchor>
  <xdr:twoCellAnchor editAs="oneCell">
    <xdr:from>
      <xdr:col>110</xdr:col>
      <xdr:colOff>127700</xdr:colOff>
      <xdr:row>14</xdr:row>
      <xdr:rowOff>127466</xdr:rowOff>
    </xdr:from>
    <xdr:to>
      <xdr:col>118</xdr:col>
      <xdr:colOff>80746</xdr:colOff>
      <xdr:row>30</xdr:row>
      <xdr:rowOff>5028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F01FFC60-29AB-4139-93A3-383C315AF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2517700" y="3092122"/>
          <a:ext cx="4810796" cy="2915057"/>
        </a:xfrm>
        <a:prstGeom prst="rect">
          <a:avLst/>
        </a:prstGeom>
      </xdr:spPr>
    </xdr:pic>
    <xdr:clientData/>
  </xdr:twoCellAnchor>
  <xdr:twoCellAnchor editAs="oneCell">
    <xdr:from>
      <xdr:col>109</xdr:col>
      <xdr:colOff>357188</xdr:colOff>
      <xdr:row>29</xdr:row>
      <xdr:rowOff>166688</xdr:rowOff>
    </xdr:from>
    <xdr:to>
      <xdr:col>119</xdr:col>
      <xdr:colOff>797</xdr:colOff>
      <xdr:row>59</xdr:row>
      <xdr:rowOff>143674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DFCD0D0F-02C2-485C-A0E3-0AAB2830B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139969" y="6000751"/>
          <a:ext cx="5715798" cy="5715798"/>
        </a:xfrm>
        <a:prstGeom prst="rect">
          <a:avLst/>
        </a:prstGeom>
      </xdr:spPr>
    </xdr:pic>
    <xdr:clientData/>
  </xdr:twoCellAnchor>
  <xdr:twoCellAnchor editAs="oneCell">
    <xdr:from>
      <xdr:col>132</xdr:col>
      <xdr:colOff>97194</xdr:colOff>
      <xdr:row>4</xdr:row>
      <xdr:rowOff>155510</xdr:rowOff>
    </xdr:from>
    <xdr:to>
      <xdr:col>140</xdr:col>
      <xdr:colOff>230069</xdr:colOff>
      <xdr:row>20</xdr:row>
      <xdr:rowOff>3934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12EEB3A0-644D-49AE-9466-306ED1F6F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5375102" y="1360714"/>
          <a:ext cx="4953691" cy="2991267"/>
        </a:xfrm>
        <a:prstGeom prst="rect">
          <a:avLst/>
        </a:prstGeom>
      </xdr:spPr>
    </xdr:pic>
    <xdr:clientData/>
  </xdr:twoCellAnchor>
  <xdr:twoCellAnchor editAs="oneCell">
    <xdr:from>
      <xdr:col>131</xdr:col>
      <xdr:colOff>481852</xdr:colOff>
      <xdr:row>20</xdr:row>
      <xdr:rowOff>134470</xdr:rowOff>
    </xdr:from>
    <xdr:to>
      <xdr:col>141</xdr:col>
      <xdr:colOff>146472</xdr:colOff>
      <xdr:row>50</xdr:row>
      <xdr:rowOff>101652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E58CD432-75F7-42CA-A8DE-277548C9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433646" y="4448735"/>
          <a:ext cx="5715798" cy="5715798"/>
        </a:xfrm>
        <a:prstGeom prst="rect">
          <a:avLst/>
        </a:prstGeom>
      </xdr:spPr>
    </xdr:pic>
    <xdr:clientData/>
  </xdr:twoCellAnchor>
  <xdr:twoCellAnchor editAs="oneCell">
    <xdr:from>
      <xdr:col>188</xdr:col>
      <xdr:colOff>0</xdr:colOff>
      <xdr:row>3</xdr:row>
      <xdr:rowOff>0</xdr:rowOff>
    </xdr:from>
    <xdr:to>
      <xdr:col>194</xdr:col>
      <xdr:colOff>1129949</xdr:colOff>
      <xdr:row>18</xdr:row>
      <xdr:rowOff>4408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CA3874AE-188C-4505-8880-C890E544E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8123644" y="1017076"/>
          <a:ext cx="4810796" cy="2943636"/>
        </a:xfrm>
        <a:prstGeom prst="rect">
          <a:avLst/>
        </a:prstGeom>
      </xdr:spPr>
    </xdr:pic>
    <xdr:clientData/>
  </xdr:twoCellAnchor>
  <xdr:twoCellAnchor editAs="oneCell">
    <xdr:from>
      <xdr:col>187</xdr:col>
      <xdr:colOff>48433</xdr:colOff>
      <xdr:row>19</xdr:row>
      <xdr:rowOff>80720</xdr:rowOff>
    </xdr:from>
    <xdr:to>
      <xdr:col>194</xdr:col>
      <xdr:colOff>1717593</xdr:colOff>
      <xdr:row>48</xdr:row>
      <xdr:rowOff>111698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3D6EB27E-D9DB-4DB3-BDBD-D0A78D029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558602" y="4245889"/>
          <a:ext cx="5963482" cy="5649113"/>
        </a:xfrm>
        <a:prstGeom prst="rect">
          <a:avLst/>
        </a:prstGeom>
      </xdr:spPr>
    </xdr:pic>
    <xdr:clientData/>
  </xdr:twoCellAnchor>
  <xdr:twoCellAnchor editAs="oneCell">
    <xdr:from>
      <xdr:col>146</xdr:col>
      <xdr:colOff>419746</xdr:colOff>
      <xdr:row>4</xdr:row>
      <xdr:rowOff>32288</xdr:rowOff>
    </xdr:from>
    <xdr:to>
      <xdr:col>154</xdr:col>
      <xdr:colOff>294166</xdr:colOff>
      <xdr:row>19</xdr:row>
      <xdr:rowOff>50138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E1AB4108-1712-4AE7-866B-20FF45282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5476017" y="1049364"/>
          <a:ext cx="4782217" cy="2972215"/>
        </a:xfrm>
        <a:prstGeom prst="rect">
          <a:avLst/>
        </a:prstGeom>
      </xdr:spPr>
    </xdr:pic>
    <xdr:clientData/>
  </xdr:twoCellAnchor>
  <xdr:twoCellAnchor editAs="oneCell">
    <xdr:from>
      <xdr:col>146</xdr:col>
      <xdr:colOff>419746</xdr:colOff>
      <xdr:row>21</xdr:row>
      <xdr:rowOff>16144</xdr:rowOff>
    </xdr:from>
    <xdr:to>
      <xdr:col>154</xdr:col>
      <xdr:colOff>1227747</xdr:colOff>
      <xdr:row>50</xdr:row>
      <xdr:rowOff>113806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5061BFC8-0C84-4618-94AC-B1D268E59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476017" y="4375042"/>
          <a:ext cx="5715798" cy="5715798"/>
        </a:xfrm>
        <a:prstGeom prst="rect">
          <a:avLst/>
        </a:prstGeom>
      </xdr:spPr>
    </xdr:pic>
    <xdr:clientData/>
  </xdr:twoCellAnchor>
  <xdr:twoCellAnchor editAs="oneCell">
    <xdr:from>
      <xdr:col>159</xdr:col>
      <xdr:colOff>452034</xdr:colOff>
      <xdr:row>3</xdr:row>
      <xdr:rowOff>0</xdr:rowOff>
    </xdr:from>
    <xdr:to>
      <xdr:col>166</xdr:col>
      <xdr:colOff>497422</xdr:colOff>
      <xdr:row>18</xdr:row>
      <xdr:rowOff>36903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CD133B8C-F068-412B-9A00-45896CDF1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4742712" y="823347"/>
          <a:ext cx="4791744" cy="2991267"/>
        </a:xfrm>
        <a:prstGeom prst="rect">
          <a:avLst/>
        </a:prstGeom>
      </xdr:spPr>
    </xdr:pic>
    <xdr:clientData/>
  </xdr:twoCellAnchor>
  <xdr:twoCellAnchor editAs="oneCell">
    <xdr:from>
      <xdr:col>159</xdr:col>
      <xdr:colOff>193729</xdr:colOff>
      <xdr:row>19</xdr:row>
      <xdr:rowOff>64576</xdr:rowOff>
    </xdr:from>
    <xdr:to>
      <xdr:col>167</xdr:col>
      <xdr:colOff>549696</xdr:colOff>
      <xdr:row>48</xdr:row>
      <xdr:rowOff>162239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2675C7C2-DBD0-4058-9660-8CAB88F95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484407" y="4036017"/>
          <a:ext cx="5715798" cy="5715798"/>
        </a:xfrm>
        <a:prstGeom prst="rect">
          <a:avLst/>
        </a:prstGeom>
      </xdr:spPr>
    </xdr:pic>
    <xdr:clientData/>
  </xdr:twoCellAnchor>
  <xdr:twoCellAnchor editAs="oneCell">
    <xdr:from>
      <xdr:col>172</xdr:col>
      <xdr:colOff>80720</xdr:colOff>
      <xdr:row>3</xdr:row>
      <xdr:rowOff>161441</xdr:rowOff>
    </xdr:from>
    <xdr:to>
      <xdr:col>180</xdr:col>
      <xdr:colOff>31351</xdr:colOff>
      <xdr:row>18</xdr:row>
      <xdr:rowOff>131660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7703175B-6FF7-4852-A5DA-D678B97F7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2798601" y="984788"/>
          <a:ext cx="4858428" cy="2924583"/>
        </a:xfrm>
        <a:prstGeom prst="rect">
          <a:avLst/>
        </a:prstGeom>
      </xdr:spPr>
    </xdr:pic>
    <xdr:clientData/>
  </xdr:twoCellAnchor>
  <xdr:twoCellAnchor editAs="oneCell">
    <xdr:from>
      <xdr:col>172</xdr:col>
      <xdr:colOff>113008</xdr:colOff>
      <xdr:row>19</xdr:row>
      <xdr:rowOff>129151</xdr:rowOff>
    </xdr:from>
    <xdr:to>
      <xdr:col>180</xdr:col>
      <xdr:colOff>532755</xdr:colOff>
      <xdr:row>47</xdr:row>
      <xdr:rowOff>32288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41C66C62-E725-4DFE-9EE7-D2AAF0635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830889" y="4100592"/>
          <a:ext cx="5327544" cy="5327544"/>
        </a:xfrm>
        <a:prstGeom prst="rect">
          <a:avLst/>
        </a:prstGeom>
      </xdr:spPr>
    </xdr:pic>
    <xdr:clientData/>
  </xdr:twoCellAnchor>
  <xdr:twoCellAnchor editAs="oneCell">
    <xdr:from>
      <xdr:col>41</xdr:col>
      <xdr:colOff>289892</xdr:colOff>
      <xdr:row>160</xdr:row>
      <xdr:rowOff>32211</xdr:rowOff>
    </xdr:from>
    <xdr:to>
      <xdr:col>57</xdr:col>
      <xdr:colOff>180009</xdr:colOff>
      <xdr:row>193</xdr:row>
      <xdr:rowOff>79422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D714AEDE-7F11-40B3-A82F-295DAC75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6957" y="31285254"/>
          <a:ext cx="9608378" cy="6405585"/>
        </a:xfrm>
        <a:prstGeom prst="rect">
          <a:avLst/>
        </a:prstGeom>
      </xdr:spPr>
    </xdr:pic>
    <xdr:clientData/>
  </xdr:twoCellAnchor>
  <xdr:twoCellAnchor editAs="oneCell">
    <xdr:from>
      <xdr:col>45</xdr:col>
      <xdr:colOff>167736</xdr:colOff>
      <xdr:row>148</xdr:row>
      <xdr:rowOff>154712</xdr:rowOff>
    </xdr:from>
    <xdr:to>
      <xdr:col>53</xdr:col>
      <xdr:colOff>204545</xdr:colOff>
      <xdr:row>163</xdr:row>
      <xdr:rowOff>94912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81DCA0EC-02A1-4D57-A1DC-6EFC2D44F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2014366" y="29088625"/>
          <a:ext cx="4895940" cy="283911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1:R114" totalsRowShown="0" headerRowDxfId="21" dataDxfId="19" headerRowBorderDxfId="20" tableBorderDxfId="18">
  <autoFilter ref="A1:R114"/>
  <tableColumns count="18">
    <tableColumn id="1" name="number_of_location" dataDxfId="17"/>
    <tableColumn id="2" name="Species" dataDxfId="16"/>
    <tableColumn id="3" name="sample_number" dataDxfId="15"/>
    <tableColumn id="9" name="weight_to_move_mm2" dataDxfId="14"/>
    <tableColumn id="13" name="mass_to_move_mg" dataDxfId="13">
      <calculatedColumnFormula>Таблица1[[#This Row],[weight_to_move_mm2]]*0.1525</calculatedColumnFormula>
    </tableColumn>
    <tableColumn id="11" name="Moving_intensity_drying" dataDxfId="12"/>
    <tableColumn id="14" name="weight_to_move_mm22" dataDxfId="0"/>
    <tableColumn id="15" name="mass_to_move_mg2" dataDxfId="11">
      <calculatedColumnFormula>Таблица1[[#This Row],[weight_to_move_mm22]]*0.1525</calculatedColumnFormula>
    </tableColumn>
    <tableColumn id="16" name="Moving_intensity_wetting" dataDxfId="10"/>
    <tableColumn id="8" name="Rhizoidal_rope_force_when_drying" dataDxfId="9">
      <calculatedColumnFormula>Таблица1[[#This Row],[mass_to_move_mg]]*Таблица1[[#This Row],[Moving_intensity_drying]]</calculatedColumnFormula>
    </tableColumn>
    <tableColumn id="10" name="Rhizoidal_rope_force_when_wetting" dataDxfId="8">
      <calculatedColumnFormula>Таблица1[[#This Row],[mass_to_move_mg2]]*Таблица1[[#This Row],[Moving_intensity_wetting]]</calculatedColumnFormula>
    </tableColumn>
    <tableColumn id="12" name="max_mass" dataDxfId="7">
      <calculatedColumnFormula>MAX(Таблица1[[#This Row],[mass_to_move_mg]],Таблица1[[#This Row],[mass_to_move_mg2]])</calculatedColumnFormula>
    </tableColumn>
    <tableColumn id="17" name="max_moving_intentity" dataDxfId="6"/>
    <tableColumn id="18" name="max_rhizoidal_rope_force" dataDxfId="5">
      <calculatedColumnFormula>Таблица1[[#This Row],[max_mass]]*Таблица1[[#This Row],[max_moving_intentity]]</calculatedColumnFormula>
    </tableColumn>
    <tableColumn id="4" name="Столбец3" dataDxfId="4"/>
    <tableColumn id="5" name="Столбец4" dataDxfId="3"/>
    <tableColumn id="6" name="Столбец1" dataDxfId="2"/>
    <tableColumn id="7" name="Столбец2" dataDxfId="1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M194"/>
  <sheetViews>
    <sheetView tabSelected="1" topLeftCell="GE1" zoomScale="91" zoomScaleNormal="18" workbookViewId="0">
      <pane ySplit="1" topLeftCell="A2" activePane="bottomLeft" state="frozen"/>
      <selection pane="bottomLeft" activeCell="Y42" sqref="Y42"/>
    </sheetView>
  </sheetViews>
  <sheetFormatPr defaultRowHeight="14.4" outlineLevelCol="1"/>
  <cols>
    <col min="1" max="1" width="14" style="5" customWidth="1" outlineLevel="1"/>
    <col min="2" max="2" width="10.44140625" style="5" bestFit="1" customWidth="1" outlineLevel="1"/>
    <col min="3" max="3" width="15.44140625" style="5" customWidth="1"/>
    <col min="4" max="4" width="10.33203125" style="5" customWidth="1"/>
    <col min="5" max="5" width="5.88671875" style="5" customWidth="1"/>
    <col min="6" max="6" width="12.33203125" style="5" customWidth="1"/>
    <col min="7" max="7" width="14.33203125" style="5" customWidth="1"/>
    <col min="8" max="9" width="13.5546875" style="5" customWidth="1"/>
    <col min="10" max="12" width="13.6640625" style="5" customWidth="1"/>
    <col min="13" max="13" width="15" style="5" bestFit="1" customWidth="1"/>
    <col min="14" max="14" width="15.6640625" bestFit="1" customWidth="1"/>
    <col min="15" max="15" width="13.44140625" bestFit="1" customWidth="1"/>
    <col min="26" max="26" width="6.109375" customWidth="1"/>
    <col min="27" max="27" width="12.6640625" customWidth="1"/>
    <col min="75" max="76" width="14" bestFit="1" customWidth="1"/>
    <col min="80" max="80" width="8.44140625" bestFit="1" customWidth="1"/>
    <col min="107" max="107" width="12.88671875" bestFit="1" customWidth="1"/>
    <col min="108" max="108" width="12.44140625" bestFit="1" customWidth="1"/>
    <col min="155" max="155" width="28" customWidth="1"/>
    <col min="166" max="166" width="16" customWidth="1"/>
    <col min="195" max="195" width="26.109375" customWidth="1"/>
  </cols>
  <sheetData>
    <row r="1" spans="1:195" s="1" customFormat="1" ht="33.75" customHeight="1" thickBot="1">
      <c r="A1" s="3" t="s">
        <v>3</v>
      </c>
      <c r="B1" s="4" t="s">
        <v>0</v>
      </c>
      <c r="C1" s="3" t="s">
        <v>47</v>
      </c>
      <c r="D1" s="2" t="s">
        <v>48</v>
      </c>
      <c r="E1" s="2" t="s">
        <v>51</v>
      </c>
      <c r="F1" s="3" t="s">
        <v>49</v>
      </c>
      <c r="G1" s="2" t="s">
        <v>50</v>
      </c>
      <c r="H1" s="2" t="s">
        <v>52</v>
      </c>
      <c r="I1" s="3" t="s">
        <v>53</v>
      </c>
      <c r="J1" s="2" t="s">
        <v>54</v>
      </c>
      <c r="K1" s="3" t="s">
        <v>55</v>
      </c>
      <c r="L1" s="2" t="s">
        <v>11</v>
      </c>
      <c r="M1" s="2" t="s">
        <v>56</v>
      </c>
      <c r="N1" s="2" t="s">
        <v>57</v>
      </c>
      <c r="O1" s="2" t="s">
        <v>45</v>
      </c>
      <c r="P1" s="2" t="s">
        <v>46</v>
      </c>
      <c r="Q1" s="3" t="s">
        <v>43</v>
      </c>
      <c r="R1" s="4" t="s">
        <v>44</v>
      </c>
      <c r="T1" s="1" t="s">
        <v>58</v>
      </c>
      <c r="U1" s="1" t="s">
        <v>59</v>
      </c>
      <c r="V1" s="1" t="s">
        <v>60</v>
      </c>
      <c r="X1" s="15"/>
      <c r="Y1" s="15"/>
      <c r="AB1" s="29" t="s">
        <v>4</v>
      </c>
      <c r="AC1" s="24" t="s">
        <v>10</v>
      </c>
      <c r="AE1" s="29" t="s">
        <v>6</v>
      </c>
      <c r="AF1" s="24" t="s">
        <v>9</v>
      </c>
      <c r="AH1" s="29" t="s">
        <v>9</v>
      </c>
      <c r="AI1" s="24" t="s">
        <v>7</v>
      </c>
      <c r="AL1" s="29" t="s">
        <v>4</v>
      </c>
      <c r="AM1" s="24" t="s">
        <v>6</v>
      </c>
      <c r="AP1" s="29" t="s">
        <v>4</v>
      </c>
      <c r="AQ1" s="24" t="s">
        <v>9</v>
      </c>
      <c r="AT1" s="29" t="s">
        <v>6</v>
      </c>
      <c r="AU1" s="24" t="s">
        <v>9</v>
      </c>
      <c r="AX1" s="29" t="s">
        <v>5</v>
      </c>
      <c r="AY1" s="24" t="s">
        <v>8</v>
      </c>
      <c r="BB1" s="29" t="s">
        <v>5</v>
      </c>
      <c r="BC1" s="24" t="s">
        <v>7</v>
      </c>
      <c r="BD1"/>
      <c r="BE1"/>
      <c r="BF1" s="29" t="s">
        <v>8</v>
      </c>
      <c r="BG1" s="24" t="s">
        <v>7</v>
      </c>
      <c r="BJ1" s="38" t="s">
        <v>14</v>
      </c>
      <c r="BK1" s="39" t="s">
        <v>13</v>
      </c>
      <c r="BL1" s="5"/>
      <c r="BM1" s="5"/>
      <c r="BN1" s="38" t="s">
        <v>14</v>
      </c>
      <c r="BO1" s="39" t="s">
        <v>12</v>
      </c>
      <c r="BP1" s="5"/>
      <c r="BQ1" s="5"/>
      <c r="BR1" s="38" t="s">
        <v>13</v>
      </c>
      <c r="BS1" s="39" t="s">
        <v>12</v>
      </c>
      <c r="BW1" s="38" t="s">
        <v>15</v>
      </c>
      <c r="BX1" s="39" t="s">
        <v>16</v>
      </c>
      <c r="CB1" s="54" t="s">
        <v>19</v>
      </c>
      <c r="CC1" s="55" t="s">
        <v>20</v>
      </c>
    </row>
    <row r="2" spans="1:195" ht="16.2" thickBot="1">
      <c r="A2" s="6">
        <v>1</v>
      </c>
      <c r="B2" s="8" t="s">
        <v>1</v>
      </c>
      <c r="C2" s="9">
        <v>1</v>
      </c>
      <c r="D2" s="5">
        <v>30</v>
      </c>
      <c r="E2" s="5">
        <f>Таблица1[[#This Row],[weight_to_move_mm2]]*0.1525</f>
        <v>4.5750000000000002</v>
      </c>
      <c r="F2" s="6">
        <v>2</v>
      </c>
      <c r="G2" s="5">
        <v>30</v>
      </c>
      <c r="H2" s="5">
        <f>Таблица1[[#This Row],[weight_to_move_mm22]]*0.1525</f>
        <v>4.5750000000000002</v>
      </c>
      <c r="I2" s="6">
        <v>2</v>
      </c>
      <c r="J2" s="5">
        <f>Таблица1[[#This Row],[mass_to_move_mg]]*Таблица1[[#This Row],[Moving_intensity_drying]]</f>
        <v>9.15</v>
      </c>
      <c r="K2" s="6">
        <f>Таблица1[[#This Row],[mass_to_move_mg2]]*Таблица1[[#This Row],[Moving_intensity_wetting]]</f>
        <v>9.15</v>
      </c>
      <c r="L2" s="5">
        <f>MAX(Таблица1[[#This Row],[mass_to_move_mg]],Таблица1[[#This Row],[mass_to_move_mg2]])</f>
        <v>4.5750000000000002</v>
      </c>
      <c r="M2" s="5">
        <f>MAX(Таблица1[[#This Row],[Moving_intensity_drying]],Таблица1[[#This Row],[Moving_intensity_wetting]])</f>
        <v>2</v>
      </c>
      <c r="N2" s="5">
        <f>Таблица1[[#This Row],[max_mass]]*Таблица1[[#This Row],[max_moving_intentity]]</f>
        <v>9.15</v>
      </c>
      <c r="O2" s="5"/>
      <c r="P2" s="5"/>
      <c r="Q2" s="6"/>
      <c r="R2" s="8"/>
      <c r="T2">
        <f>Таблица1[[#This Row],[max_mass]]*Таблица1[[#This Row],[max_moving_intentity]]</f>
        <v>9.15</v>
      </c>
      <c r="U2">
        <f t="shared" ref="U2:U22" si="0">L23*M23</f>
        <v>1.5249999999999999</v>
      </c>
      <c r="V2">
        <f t="shared" ref="V2:V22" si="1">L44*M44</f>
        <v>1.5249999999999999</v>
      </c>
      <c r="W2" s="14"/>
      <c r="X2" s="13"/>
      <c r="Y2" s="13"/>
      <c r="AB2" s="32">
        <v>9.15</v>
      </c>
      <c r="AC2" s="27">
        <v>9.15</v>
      </c>
      <c r="AE2" s="30">
        <v>1.5249999999999999</v>
      </c>
      <c r="AF2" s="25">
        <v>0.76249999999999996</v>
      </c>
      <c r="AH2" s="30">
        <v>1.5249999999999999</v>
      </c>
      <c r="AI2" s="25">
        <v>0.76249999999999996</v>
      </c>
      <c r="AL2" s="32">
        <v>9.15</v>
      </c>
      <c r="AM2" s="25">
        <v>1.5249999999999999</v>
      </c>
      <c r="AP2" s="32">
        <v>9.15</v>
      </c>
      <c r="AQ2" s="25">
        <v>1.5249999999999999</v>
      </c>
      <c r="AT2" s="30">
        <v>1.5249999999999999</v>
      </c>
      <c r="AU2" s="25">
        <v>1.5249999999999999</v>
      </c>
      <c r="AX2" s="30">
        <v>9.15</v>
      </c>
      <c r="AY2" s="25">
        <v>0.76249999999999996</v>
      </c>
      <c r="BB2" s="30">
        <v>9.15</v>
      </c>
      <c r="BC2" s="25">
        <v>0.76249999999999996</v>
      </c>
      <c r="BF2" s="30">
        <v>0.76249999999999996</v>
      </c>
      <c r="BG2" s="25">
        <v>0.76249999999999996</v>
      </c>
      <c r="BJ2" s="30">
        <v>9.15</v>
      </c>
      <c r="BK2" s="40">
        <v>1.5249999999999999</v>
      </c>
      <c r="BN2" s="30">
        <v>9.15</v>
      </c>
      <c r="BO2" s="40">
        <v>1.5249999999999999</v>
      </c>
      <c r="BR2" s="30">
        <v>1.5249999999999999</v>
      </c>
      <c r="BS2" s="40">
        <v>1.5249999999999999</v>
      </c>
      <c r="BW2" s="30">
        <v>9.15</v>
      </c>
      <c r="BX2" s="40">
        <v>1.5249999999999999</v>
      </c>
      <c r="CB2" s="42">
        <v>9.15</v>
      </c>
      <c r="CC2" s="40">
        <v>1.5249999999999999</v>
      </c>
      <c r="DY2" s="68" t="s">
        <v>33</v>
      </c>
      <c r="DZ2" s="69" t="s">
        <v>36</v>
      </c>
      <c r="EB2" s="44"/>
      <c r="EC2" s="118" t="s">
        <v>34</v>
      </c>
      <c r="ED2" s="118"/>
      <c r="EE2" s="118"/>
      <c r="EF2" s="118"/>
      <c r="EG2" s="118"/>
      <c r="EH2" s="118"/>
      <c r="EI2" s="118"/>
      <c r="EJ2" s="118"/>
      <c r="EK2" s="118"/>
      <c r="EL2" s="45"/>
      <c r="EN2" s="73" t="s">
        <v>33</v>
      </c>
      <c r="EO2" s="73" t="s">
        <v>35</v>
      </c>
      <c r="EQ2" s="81"/>
      <c r="ER2" s="116" t="s">
        <v>38</v>
      </c>
      <c r="ES2" s="117"/>
      <c r="ET2" s="117"/>
      <c r="EU2" s="117"/>
      <c r="EV2" s="117"/>
      <c r="EW2" s="117"/>
      <c r="EX2" s="117"/>
      <c r="EY2" s="82"/>
      <c r="FA2" s="35" t="s">
        <v>33</v>
      </c>
      <c r="FB2" s="77" t="s">
        <v>20</v>
      </c>
      <c r="FD2" s="44"/>
      <c r="FE2" s="118" t="s">
        <v>39</v>
      </c>
      <c r="FF2" s="118"/>
      <c r="FG2" s="118"/>
      <c r="FH2" s="118"/>
      <c r="FI2" s="118"/>
      <c r="FJ2" s="118"/>
      <c r="FK2" s="118"/>
      <c r="FL2" s="45"/>
      <c r="FN2" s="35" t="s">
        <v>33</v>
      </c>
      <c r="FO2" s="35" t="s">
        <v>16</v>
      </c>
      <c r="FQ2" s="44"/>
      <c r="FR2" s="118" t="s">
        <v>40</v>
      </c>
      <c r="FS2" s="118"/>
      <c r="FT2" s="118"/>
      <c r="FU2" s="118"/>
      <c r="FV2" s="118"/>
      <c r="FW2" s="118"/>
      <c r="FX2" s="118"/>
      <c r="FY2" s="45"/>
      <c r="GA2" s="73" t="s">
        <v>35</v>
      </c>
      <c r="GB2" s="80" t="s">
        <v>20</v>
      </c>
      <c r="GC2" s="73" t="s">
        <v>36</v>
      </c>
      <c r="GD2" s="73" t="s">
        <v>33</v>
      </c>
      <c r="GF2" s="46"/>
      <c r="GG2" s="112" t="s">
        <v>37</v>
      </c>
      <c r="GH2" s="112"/>
      <c r="GI2" s="112"/>
      <c r="GJ2" s="112"/>
      <c r="GK2" s="112"/>
      <c r="GL2" s="112"/>
      <c r="GM2" s="47"/>
    </row>
    <row r="3" spans="1:195">
      <c r="A3" s="6">
        <v>1</v>
      </c>
      <c r="B3" s="8" t="s">
        <v>1</v>
      </c>
      <c r="C3" s="6">
        <v>2</v>
      </c>
      <c r="D3" s="5">
        <v>8</v>
      </c>
      <c r="E3" s="5">
        <f>Таблица1[[#This Row],[weight_to_move_mm2]]*0.1525</f>
        <v>1.22</v>
      </c>
      <c r="F3" s="6">
        <v>1</v>
      </c>
      <c r="G3" s="5">
        <v>6</v>
      </c>
      <c r="H3" s="5">
        <f>Таблица1[[#This Row],[weight_to_move_mm22]]*0.1525</f>
        <v>0.91500000000000004</v>
      </c>
      <c r="I3" s="6">
        <v>1</v>
      </c>
      <c r="J3" s="5">
        <f>Таблица1[[#This Row],[mass_to_move_mg]]*Таблица1[[#This Row],[Moving_intensity_drying]]</f>
        <v>1.22</v>
      </c>
      <c r="K3" s="6">
        <f>Таблица1[[#This Row],[mass_to_move_mg2]]*Таблица1[[#This Row],[Moving_intensity_wetting]]</f>
        <v>0.91500000000000004</v>
      </c>
      <c r="L3" s="5">
        <f>MAX(Таблица1[[#This Row],[mass_to_move_mg]],Таблица1[[#This Row],[mass_to_move_mg2]])</f>
        <v>1.22</v>
      </c>
      <c r="M3" s="5">
        <f>MAX(Таблица1[[#This Row],[Moving_intensity_drying]],Таблица1[[#This Row],[Moving_intensity_wetting]])</f>
        <v>1</v>
      </c>
      <c r="N3" s="5">
        <f>Таблица1[[#This Row],[max_mass]]*Таблица1[[#This Row],[max_moving_intentity]]</f>
        <v>1.22</v>
      </c>
      <c r="O3" s="5"/>
      <c r="P3" s="5"/>
      <c r="Q3" s="6"/>
      <c r="R3" s="8"/>
      <c r="T3">
        <f>Таблица1[[#This Row],[max_mass]]*Таблица1[[#This Row],[max_moving_intentity]]</f>
        <v>1.22</v>
      </c>
      <c r="U3">
        <f t="shared" si="0"/>
        <v>1.5249999999999999</v>
      </c>
      <c r="V3">
        <f t="shared" si="1"/>
        <v>2.2874999999999996</v>
      </c>
      <c r="W3" s="14"/>
      <c r="X3" s="13"/>
      <c r="Y3" s="13"/>
      <c r="AB3" s="32">
        <v>1.22</v>
      </c>
      <c r="AC3" s="27">
        <v>0.91500000000000004</v>
      </c>
      <c r="AE3" s="30">
        <v>0.76249999999999996</v>
      </c>
      <c r="AF3" s="25">
        <v>1.5249999999999999</v>
      </c>
      <c r="AH3" s="30">
        <v>2.2874999999999996</v>
      </c>
      <c r="AI3" s="25">
        <v>2.2874999999999996</v>
      </c>
      <c r="AL3" s="32">
        <v>1.22</v>
      </c>
      <c r="AM3" s="25">
        <v>0.76249999999999996</v>
      </c>
      <c r="AP3" s="32">
        <v>1.22</v>
      </c>
      <c r="AQ3" s="25">
        <v>2.2874999999999996</v>
      </c>
      <c r="AT3" s="30">
        <v>0.76249999999999996</v>
      </c>
      <c r="AU3" s="25">
        <v>2.2874999999999996</v>
      </c>
      <c r="AX3" s="30">
        <v>0.91500000000000004</v>
      </c>
      <c r="AY3" s="25">
        <v>1.5249999999999999</v>
      </c>
      <c r="BB3" s="30">
        <v>0.91500000000000004</v>
      </c>
      <c r="BC3" s="25">
        <v>2.2874999999999996</v>
      </c>
      <c r="BF3" s="30">
        <v>1.5249999999999999</v>
      </c>
      <c r="BG3" s="25">
        <v>2.2874999999999996</v>
      </c>
      <c r="BJ3" s="30">
        <v>1.22</v>
      </c>
      <c r="BK3" s="40">
        <v>1.5249999999999999</v>
      </c>
      <c r="BN3" s="30">
        <v>1.22</v>
      </c>
      <c r="BO3" s="40">
        <v>2.2874999999999996</v>
      </c>
      <c r="BR3" s="30">
        <v>1.5249999999999999</v>
      </c>
      <c r="BS3" s="40">
        <v>2.2874999999999996</v>
      </c>
      <c r="BW3" s="30">
        <v>1.22</v>
      </c>
      <c r="BX3" s="40">
        <v>1.5249999999999999</v>
      </c>
      <c r="CB3" s="42">
        <v>1.22</v>
      </c>
      <c r="CC3" s="40">
        <v>2.2874999999999996</v>
      </c>
      <c r="DY3" s="70">
        <v>0</v>
      </c>
      <c r="DZ3" s="6">
        <v>9.15</v>
      </c>
      <c r="EB3" s="46"/>
      <c r="EC3" s="23"/>
      <c r="ED3" s="23"/>
      <c r="EE3" s="23"/>
      <c r="EF3" s="23"/>
      <c r="EG3" s="23"/>
      <c r="EH3" s="23"/>
      <c r="EI3" s="23"/>
      <c r="EJ3" s="23"/>
      <c r="EK3" s="23"/>
      <c r="EL3" s="47"/>
      <c r="EN3" s="74">
        <v>0</v>
      </c>
      <c r="EO3" s="75">
        <v>1.5249999999999999</v>
      </c>
      <c r="EQ3" s="83"/>
      <c r="ER3" s="84"/>
      <c r="ES3" s="84"/>
      <c r="ET3" s="84"/>
      <c r="EU3" s="84"/>
      <c r="EV3" s="84"/>
      <c r="EW3" s="84"/>
      <c r="EX3" s="84"/>
      <c r="EY3" s="85"/>
      <c r="FA3" s="72">
        <v>0</v>
      </c>
      <c r="FB3" s="37">
        <v>1.5249999999999999</v>
      </c>
      <c r="FD3" s="46"/>
      <c r="FE3" s="23"/>
      <c r="FF3" s="23"/>
      <c r="FG3" s="23"/>
      <c r="FH3" s="23"/>
      <c r="FI3" s="23"/>
      <c r="FJ3" s="23"/>
      <c r="FK3" s="23"/>
      <c r="FL3" s="47"/>
      <c r="FN3" s="66">
        <v>0</v>
      </c>
      <c r="FO3" s="6">
        <v>1.5249999999999999</v>
      </c>
      <c r="FQ3" s="46"/>
      <c r="FR3" s="23"/>
      <c r="FS3" s="23"/>
      <c r="FT3" s="23"/>
      <c r="FU3" s="23"/>
      <c r="FV3" s="23"/>
      <c r="FW3" s="23"/>
      <c r="FX3" s="23"/>
      <c r="FY3" s="47"/>
      <c r="GA3" s="75">
        <v>1.5249999999999999</v>
      </c>
      <c r="GB3" s="78">
        <v>1.5249999999999999</v>
      </c>
      <c r="GC3" s="75">
        <v>9.15</v>
      </c>
      <c r="GD3" s="74">
        <v>0</v>
      </c>
      <c r="GF3" s="46"/>
      <c r="GG3" s="23"/>
      <c r="GH3" s="23"/>
      <c r="GI3" s="23"/>
      <c r="GJ3" s="23"/>
      <c r="GK3" s="23"/>
      <c r="GL3" s="23"/>
      <c r="GM3" s="47"/>
    </row>
    <row r="4" spans="1:195">
      <c r="A4" s="6">
        <v>1</v>
      </c>
      <c r="B4" s="8" t="s">
        <v>1</v>
      </c>
      <c r="C4" s="6">
        <v>3</v>
      </c>
      <c r="D4" s="5">
        <v>9</v>
      </c>
      <c r="E4" s="5">
        <f>Таблица1[[#This Row],[weight_to_move_mm2]]*0.1525</f>
        <v>1.3725000000000001</v>
      </c>
      <c r="F4" s="6">
        <v>1</v>
      </c>
      <c r="G4" s="5">
        <v>0</v>
      </c>
      <c r="H4" s="5">
        <f>Таблица1[[#This Row],[weight_to_move_mm22]]*0.1525</f>
        <v>0</v>
      </c>
      <c r="I4" s="6">
        <v>1</v>
      </c>
      <c r="J4" s="5">
        <f>Таблица1[[#This Row],[mass_to_move_mg]]*Таблица1[[#This Row],[Moving_intensity_drying]]</f>
        <v>1.3725000000000001</v>
      </c>
      <c r="K4" s="6">
        <f>Таблица1[[#This Row],[mass_to_move_mg2]]*Таблица1[[#This Row],[Moving_intensity_wetting]]</f>
        <v>0</v>
      </c>
      <c r="L4" s="5">
        <f>MAX(Таблица1[[#This Row],[mass_to_move_mg]],Таблица1[[#This Row],[mass_to_move_mg2]])</f>
        <v>1.3725000000000001</v>
      </c>
      <c r="M4" s="5">
        <f>MAX(Таблица1[[#This Row],[Moving_intensity_drying]],Таблица1[[#This Row],[Moving_intensity_wetting]])</f>
        <v>1</v>
      </c>
      <c r="N4" s="5">
        <f>Таблица1[[#This Row],[max_mass]]*Таблица1[[#This Row],[max_moving_intentity]]</f>
        <v>1.3725000000000001</v>
      </c>
      <c r="O4" s="5"/>
      <c r="P4" s="5"/>
      <c r="Q4" s="6"/>
      <c r="R4" s="8"/>
      <c r="T4">
        <f>Таблица1[[#This Row],[max_mass]]*Таблица1[[#This Row],[max_moving_intentity]]</f>
        <v>1.3725000000000001</v>
      </c>
      <c r="U4">
        <f t="shared" si="0"/>
        <v>0.76249999999999996</v>
      </c>
      <c r="V4">
        <f t="shared" si="1"/>
        <v>1.5249999999999999</v>
      </c>
      <c r="W4" s="14"/>
      <c r="X4" s="13"/>
      <c r="Y4" s="13"/>
      <c r="AB4" s="32">
        <v>1.3725000000000001</v>
      </c>
      <c r="AC4" s="27">
        <v>0</v>
      </c>
      <c r="AE4" s="30">
        <v>0.76249999999999996</v>
      </c>
      <c r="AF4" s="25">
        <v>0.76249999999999996</v>
      </c>
      <c r="AH4" s="30">
        <v>1.5249999999999999</v>
      </c>
      <c r="AI4" s="25">
        <v>1.5249999999999999</v>
      </c>
      <c r="AL4" s="32">
        <v>1.3725000000000001</v>
      </c>
      <c r="AM4" s="25">
        <v>0.76249999999999996</v>
      </c>
      <c r="AP4" s="32">
        <v>1.3725000000000001</v>
      </c>
      <c r="AQ4" s="25">
        <v>1.5249999999999999</v>
      </c>
      <c r="AT4" s="30">
        <v>0.76249999999999996</v>
      </c>
      <c r="AU4" s="25">
        <v>1.5249999999999999</v>
      </c>
      <c r="AX4" s="30">
        <v>0</v>
      </c>
      <c r="AY4" s="25">
        <v>0.76249999999999996</v>
      </c>
      <c r="BB4" s="30">
        <v>0</v>
      </c>
      <c r="BC4" s="25">
        <v>1.5249999999999999</v>
      </c>
      <c r="BF4" s="30">
        <v>0.76249999999999996</v>
      </c>
      <c r="BG4" s="25">
        <v>1.5249999999999999</v>
      </c>
      <c r="BJ4" s="30">
        <v>1.3725000000000001</v>
      </c>
      <c r="BK4" s="40">
        <v>0.76249999999999996</v>
      </c>
      <c r="BN4" s="30">
        <v>1.3725000000000001</v>
      </c>
      <c r="BO4" s="40">
        <v>1.5249999999999999</v>
      </c>
      <c r="BR4" s="30">
        <v>0.76249999999999996</v>
      </c>
      <c r="BS4" s="40">
        <v>1.5249999999999999</v>
      </c>
      <c r="BW4" s="30">
        <v>1.3725000000000001</v>
      </c>
      <c r="BX4" s="40">
        <v>0.76249999999999996</v>
      </c>
      <c r="CB4" s="42">
        <v>1.3725000000000001</v>
      </c>
      <c r="CC4" s="40">
        <v>1.5249999999999999</v>
      </c>
      <c r="DY4" s="71">
        <v>0</v>
      </c>
      <c r="DZ4" s="6">
        <v>1.22</v>
      </c>
      <c r="EB4" s="46"/>
      <c r="EC4" s="23"/>
      <c r="ED4" s="23"/>
      <c r="EE4" s="23"/>
      <c r="EF4" s="23"/>
      <c r="EG4" s="23"/>
      <c r="EH4" s="23"/>
      <c r="EI4" s="23"/>
      <c r="EJ4" s="23"/>
      <c r="EK4" s="23"/>
      <c r="EL4" s="47"/>
      <c r="EN4" s="74">
        <v>0</v>
      </c>
      <c r="EO4" s="75">
        <v>1.5249999999999999</v>
      </c>
      <c r="EQ4" s="83"/>
      <c r="ER4" s="84"/>
      <c r="ES4" s="84"/>
      <c r="ET4" s="84"/>
      <c r="EU4" s="84"/>
      <c r="EV4" s="84"/>
      <c r="EW4" s="84"/>
      <c r="EX4" s="84"/>
      <c r="EY4" s="85"/>
      <c r="FA4" s="74">
        <v>0</v>
      </c>
      <c r="FB4" s="75">
        <v>2.2874999999999996</v>
      </c>
      <c r="FD4" s="46"/>
      <c r="FE4" s="23"/>
      <c r="FF4" s="23"/>
      <c r="FG4" s="23"/>
      <c r="FH4" s="23"/>
      <c r="FI4" s="23"/>
      <c r="FJ4" s="23"/>
      <c r="FK4" s="23"/>
      <c r="FL4" s="47"/>
      <c r="FN4" s="66">
        <v>0</v>
      </c>
      <c r="FO4" s="6">
        <v>1.5249999999999999</v>
      </c>
      <c r="FQ4" s="46"/>
      <c r="FR4" s="23"/>
      <c r="FS4" s="23"/>
      <c r="FT4" s="23"/>
      <c r="FU4" s="23"/>
      <c r="FV4" s="23"/>
      <c r="FW4" s="23"/>
      <c r="FX4" s="23"/>
      <c r="FY4" s="47"/>
      <c r="GA4" s="75">
        <v>1.5249999999999999</v>
      </c>
      <c r="GB4" s="78">
        <v>2.2874999999999996</v>
      </c>
      <c r="GC4" s="75">
        <v>1.22</v>
      </c>
      <c r="GD4" s="74">
        <v>0</v>
      </c>
      <c r="GF4" s="46"/>
      <c r="GG4" s="23"/>
      <c r="GH4" s="23"/>
      <c r="GI4" s="23"/>
      <c r="GJ4" s="23"/>
      <c r="GK4" s="23"/>
      <c r="GL4" s="23"/>
      <c r="GM4" s="47"/>
    </row>
    <row r="5" spans="1:195">
      <c r="A5" s="6">
        <v>1</v>
      </c>
      <c r="B5" s="8" t="s">
        <v>1</v>
      </c>
      <c r="C5" s="6">
        <v>4</v>
      </c>
      <c r="D5" s="5">
        <v>5</v>
      </c>
      <c r="E5" s="5">
        <f>Таблица1[[#This Row],[weight_to_move_mm2]]*0.1525</f>
        <v>0.76249999999999996</v>
      </c>
      <c r="F5" s="6">
        <v>1</v>
      </c>
      <c r="G5" s="5">
        <v>0</v>
      </c>
      <c r="H5" s="5">
        <f>Таблица1[[#This Row],[weight_to_move_mm22]]*0.1525</f>
        <v>0</v>
      </c>
      <c r="I5" s="6">
        <v>1</v>
      </c>
      <c r="J5" s="5">
        <f>Таблица1[[#This Row],[mass_to_move_mg]]*Таблица1[[#This Row],[Moving_intensity_drying]]</f>
        <v>0.76249999999999996</v>
      </c>
      <c r="K5" s="6">
        <f>Таблица1[[#This Row],[mass_to_move_mg2]]*Таблица1[[#This Row],[Moving_intensity_wetting]]</f>
        <v>0</v>
      </c>
      <c r="L5" s="5">
        <f>MAX(Таблица1[[#This Row],[mass_to_move_mg]],Таблица1[[#This Row],[mass_to_move_mg2]])</f>
        <v>0.76249999999999996</v>
      </c>
      <c r="M5" s="5">
        <f>MAX(Таблица1[[#This Row],[Moving_intensity_drying]],Таблица1[[#This Row],[Moving_intensity_wetting]])</f>
        <v>1</v>
      </c>
      <c r="N5" s="5">
        <f>Таблица1[[#This Row],[max_mass]]*Таблица1[[#This Row],[max_moving_intentity]]</f>
        <v>0.76249999999999996</v>
      </c>
      <c r="O5" s="5"/>
      <c r="P5" s="5"/>
      <c r="Q5" s="6"/>
      <c r="R5" s="8"/>
      <c r="T5">
        <f>Таблица1[[#This Row],[max_mass]]*Таблица1[[#This Row],[max_moving_intentity]]</f>
        <v>0.76249999999999996</v>
      </c>
      <c r="U5">
        <f t="shared" si="0"/>
        <v>1.5249999999999999</v>
      </c>
      <c r="V5">
        <f t="shared" si="1"/>
        <v>1.5249999999999999</v>
      </c>
      <c r="W5" s="14"/>
      <c r="X5" s="13"/>
      <c r="Y5" s="13"/>
      <c r="AB5" s="32">
        <v>0.76249999999999996</v>
      </c>
      <c r="AC5" s="27">
        <v>0</v>
      </c>
      <c r="AE5" s="30">
        <v>1.5249999999999999</v>
      </c>
      <c r="AF5" s="25">
        <v>0</v>
      </c>
      <c r="AH5" s="30">
        <v>1.5249999999999999</v>
      </c>
      <c r="AI5" s="25">
        <v>0</v>
      </c>
      <c r="AL5" s="32">
        <v>0.76249999999999996</v>
      </c>
      <c r="AM5" s="25">
        <v>1.5249999999999999</v>
      </c>
      <c r="AP5" s="32">
        <v>0.76249999999999996</v>
      </c>
      <c r="AQ5" s="25">
        <v>1.5249999999999999</v>
      </c>
      <c r="AT5" s="30">
        <v>1.5249999999999999</v>
      </c>
      <c r="AU5" s="25">
        <v>1.5249999999999999</v>
      </c>
      <c r="AX5" s="30">
        <v>0</v>
      </c>
      <c r="AY5" s="25">
        <v>0</v>
      </c>
      <c r="BB5" s="30">
        <v>0</v>
      </c>
      <c r="BC5" s="25">
        <v>0</v>
      </c>
      <c r="BF5" s="30">
        <v>0</v>
      </c>
      <c r="BG5" s="25">
        <v>0</v>
      </c>
      <c r="BJ5" s="30">
        <v>0.76249999999999996</v>
      </c>
      <c r="BK5" s="40">
        <v>1.5249999999999999</v>
      </c>
      <c r="BN5" s="30">
        <v>0.76249999999999996</v>
      </c>
      <c r="BO5" s="40">
        <v>1.5249999999999999</v>
      </c>
      <c r="BR5" s="30">
        <v>1.5249999999999999</v>
      </c>
      <c r="BS5" s="40">
        <v>1.5249999999999999</v>
      </c>
      <c r="BW5" s="30">
        <v>0.76249999999999996</v>
      </c>
      <c r="BX5" s="40">
        <v>1.5249999999999999</v>
      </c>
      <c r="CB5" s="42">
        <v>0.76249999999999996</v>
      </c>
      <c r="CC5" s="40">
        <v>1.5249999999999999</v>
      </c>
      <c r="DY5" s="71">
        <v>0</v>
      </c>
      <c r="DZ5" s="6">
        <v>1.3725000000000001</v>
      </c>
      <c r="EB5" s="46"/>
      <c r="EC5" s="23"/>
      <c r="ED5" s="23"/>
      <c r="EE5" s="23"/>
      <c r="EF5" s="23"/>
      <c r="EG5" s="23"/>
      <c r="EH5" s="23"/>
      <c r="EI5" s="23"/>
      <c r="EJ5" s="23"/>
      <c r="EK5" s="23"/>
      <c r="EL5" s="47"/>
      <c r="EN5" s="74">
        <v>0</v>
      </c>
      <c r="EO5" s="75">
        <v>0.76249999999999996</v>
      </c>
      <c r="EQ5" s="83"/>
      <c r="ER5" s="84"/>
      <c r="ES5" s="84"/>
      <c r="ET5" s="84"/>
      <c r="EU5" s="84"/>
      <c r="EV5" s="84"/>
      <c r="EW5" s="84"/>
      <c r="EX5" s="84"/>
      <c r="EY5" s="85"/>
      <c r="FA5" s="74">
        <v>0</v>
      </c>
      <c r="FB5" s="75">
        <v>1.5249999999999999</v>
      </c>
      <c r="FD5" s="46"/>
      <c r="FE5" s="23"/>
      <c r="FF5" s="23"/>
      <c r="FG5" s="23"/>
      <c r="FH5" s="23"/>
      <c r="FI5" s="23"/>
      <c r="FJ5" s="23"/>
      <c r="FK5" s="23"/>
      <c r="FL5" s="47"/>
      <c r="FN5" s="66">
        <v>0</v>
      </c>
      <c r="FO5" s="6">
        <v>0.76249999999999996</v>
      </c>
      <c r="FQ5" s="46"/>
      <c r="FR5" s="23"/>
      <c r="FS5" s="23"/>
      <c r="FT5" s="23"/>
      <c r="FU5" s="23"/>
      <c r="FV5" s="23"/>
      <c r="FW5" s="23"/>
      <c r="FX5" s="23"/>
      <c r="FY5" s="47"/>
      <c r="GA5" s="75">
        <v>0.76249999999999996</v>
      </c>
      <c r="GB5" s="78">
        <v>1.5249999999999999</v>
      </c>
      <c r="GC5" s="75">
        <v>1.3725000000000001</v>
      </c>
      <c r="GD5" s="74">
        <v>0</v>
      </c>
      <c r="GF5" s="46"/>
      <c r="GG5" s="23"/>
      <c r="GH5" s="23"/>
      <c r="GI5" s="23"/>
      <c r="GJ5" s="23"/>
      <c r="GK5" s="23"/>
      <c r="GL5" s="23"/>
      <c r="GM5" s="47"/>
    </row>
    <row r="6" spans="1:195">
      <c r="A6" s="6">
        <v>1</v>
      </c>
      <c r="B6" s="8" t="s">
        <v>1</v>
      </c>
      <c r="C6" s="6">
        <v>5</v>
      </c>
      <c r="D6" s="5">
        <v>10</v>
      </c>
      <c r="E6" s="5">
        <f>Таблица1[[#This Row],[weight_to_move_mm2]]*0.1525</f>
        <v>1.5249999999999999</v>
      </c>
      <c r="F6" s="6">
        <v>1</v>
      </c>
      <c r="G6" s="5">
        <v>10</v>
      </c>
      <c r="H6" s="5">
        <f>Таблица1[[#This Row],[weight_to_move_mm22]]*0.1525</f>
        <v>1.5249999999999999</v>
      </c>
      <c r="I6" s="6">
        <v>3</v>
      </c>
      <c r="J6" s="5">
        <f>Таблица1[[#This Row],[mass_to_move_mg]]*Таблица1[[#This Row],[Moving_intensity_drying]]</f>
        <v>1.5249999999999999</v>
      </c>
      <c r="K6" s="6">
        <f>Таблица1[[#This Row],[mass_to_move_mg2]]*Таблица1[[#This Row],[Moving_intensity_wetting]]</f>
        <v>4.5749999999999993</v>
      </c>
      <c r="L6" s="5">
        <f>MAX(Таблица1[[#This Row],[mass_to_move_mg]],Таблица1[[#This Row],[mass_to_move_mg2]])</f>
        <v>1.5249999999999999</v>
      </c>
      <c r="M6" s="5">
        <f>MAX(Таблица1[[#This Row],[Moving_intensity_drying]],Таблица1[[#This Row],[Moving_intensity_wetting]])</f>
        <v>3</v>
      </c>
      <c r="N6" s="5">
        <f>Таблица1[[#This Row],[max_mass]]*Таблица1[[#This Row],[max_moving_intentity]]</f>
        <v>4.5749999999999993</v>
      </c>
      <c r="O6" s="5"/>
      <c r="P6" s="5"/>
      <c r="Q6" s="6"/>
      <c r="R6" s="8"/>
      <c r="T6">
        <f>Таблица1[[#This Row],[max_mass]]*Таблица1[[#This Row],[max_moving_intentity]]</f>
        <v>4.5749999999999993</v>
      </c>
      <c r="U6">
        <f t="shared" si="0"/>
        <v>4.5749999999999993</v>
      </c>
      <c r="V6">
        <f t="shared" si="1"/>
        <v>3.05</v>
      </c>
      <c r="W6" s="14"/>
      <c r="X6" s="13"/>
      <c r="Y6" s="13"/>
      <c r="AB6" s="32">
        <v>1.5249999999999999</v>
      </c>
      <c r="AC6" s="27">
        <v>4.5749999999999993</v>
      </c>
      <c r="AE6" s="30">
        <v>4.5749999999999993</v>
      </c>
      <c r="AF6" s="25">
        <v>4.5749999999999993</v>
      </c>
      <c r="AH6" s="30">
        <v>3.05</v>
      </c>
      <c r="AI6" s="25">
        <v>3.05</v>
      </c>
      <c r="AL6" s="32">
        <v>1.5249999999999999</v>
      </c>
      <c r="AM6" s="25">
        <v>4.5749999999999993</v>
      </c>
      <c r="AP6" s="32">
        <v>1.5249999999999999</v>
      </c>
      <c r="AQ6" s="25">
        <v>3.05</v>
      </c>
      <c r="AT6" s="30">
        <v>4.5749999999999993</v>
      </c>
      <c r="AU6" s="25">
        <v>3.05</v>
      </c>
      <c r="AX6" s="30">
        <v>4.5749999999999993</v>
      </c>
      <c r="AY6" s="25">
        <v>4.5749999999999993</v>
      </c>
      <c r="BB6" s="30">
        <v>4.5749999999999993</v>
      </c>
      <c r="BC6" s="25">
        <v>3.05</v>
      </c>
      <c r="BF6" s="30">
        <v>4.5749999999999993</v>
      </c>
      <c r="BG6" s="25">
        <v>3.05</v>
      </c>
      <c r="BJ6" s="30">
        <v>4.5749999999999993</v>
      </c>
      <c r="BK6" s="40">
        <v>4.5749999999999993</v>
      </c>
      <c r="BN6" s="30">
        <v>4.5749999999999993</v>
      </c>
      <c r="BO6" s="40">
        <v>3.05</v>
      </c>
      <c r="BR6" s="30">
        <v>4.5749999999999993</v>
      </c>
      <c r="BS6" s="40">
        <v>3.05</v>
      </c>
      <c r="BW6" s="30">
        <v>4.5749999999999993</v>
      </c>
      <c r="BX6" s="40">
        <v>4.5749999999999993</v>
      </c>
      <c r="CB6" s="42">
        <v>4.5749999999999993</v>
      </c>
      <c r="CC6" s="40">
        <v>3.05</v>
      </c>
      <c r="DY6" s="71">
        <v>0</v>
      </c>
      <c r="DZ6" s="6">
        <v>0.76249999999999996</v>
      </c>
      <c r="EB6" s="46"/>
      <c r="EC6" s="23"/>
      <c r="ED6" s="23"/>
      <c r="EE6" s="23"/>
      <c r="EF6" s="23"/>
      <c r="EG6" s="23"/>
      <c r="EH6" s="23"/>
      <c r="EI6" s="23"/>
      <c r="EJ6" s="23"/>
      <c r="EK6" s="23"/>
      <c r="EL6" s="47"/>
      <c r="EN6" s="74">
        <v>0</v>
      </c>
      <c r="EO6" s="75">
        <v>1.5249999999999999</v>
      </c>
      <c r="EQ6" s="83"/>
      <c r="ER6" s="84"/>
      <c r="ES6" s="84"/>
      <c r="ET6" s="84"/>
      <c r="EU6" s="84"/>
      <c r="EV6" s="84"/>
      <c r="EW6" s="84"/>
      <c r="EX6" s="84"/>
      <c r="EY6" s="85"/>
      <c r="FA6" s="74">
        <v>0</v>
      </c>
      <c r="FB6" s="75">
        <v>1.5249999999999999</v>
      </c>
      <c r="FD6" s="46"/>
      <c r="FE6" s="23"/>
      <c r="FF6" s="23"/>
      <c r="FG6" s="23"/>
      <c r="FH6" s="23"/>
      <c r="FI6" s="23"/>
      <c r="FJ6" s="23"/>
      <c r="FK6" s="23"/>
      <c r="FL6" s="47"/>
      <c r="FN6" s="66">
        <v>0</v>
      </c>
      <c r="FO6" s="6">
        <v>1.5249999999999999</v>
      </c>
      <c r="FQ6" s="46"/>
      <c r="FR6" s="23"/>
      <c r="FS6" s="23"/>
      <c r="FT6" s="23"/>
      <c r="FU6" s="23"/>
      <c r="FV6" s="23"/>
      <c r="FW6" s="23"/>
      <c r="FX6" s="23"/>
      <c r="FY6" s="47"/>
      <c r="GA6" s="75">
        <v>1.5249999999999999</v>
      </c>
      <c r="GB6" s="78">
        <v>1.5249999999999999</v>
      </c>
      <c r="GC6" s="75">
        <v>0.76249999999999996</v>
      </c>
      <c r="GD6" s="74">
        <v>0</v>
      </c>
      <c r="GF6" s="46"/>
      <c r="GG6" s="23"/>
      <c r="GH6" s="23"/>
      <c r="GI6" s="23"/>
      <c r="GJ6" s="23"/>
      <c r="GK6" s="23"/>
      <c r="GL6" s="23"/>
      <c r="GM6" s="47"/>
    </row>
    <row r="7" spans="1:195">
      <c r="A7" s="6">
        <v>1</v>
      </c>
      <c r="B7" s="8" t="s">
        <v>1</v>
      </c>
      <c r="C7" s="6">
        <v>6</v>
      </c>
      <c r="D7" s="5">
        <v>10</v>
      </c>
      <c r="E7" s="5">
        <f>Таблица1[[#This Row],[weight_to_move_mm2]]*0.1525</f>
        <v>1.5249999999999999</v>
      </c>
      <c r="F7" s="6">
        <v>1</v>
      </c>
      <c r="G7" s="5">
        <v>10</v>
      </c>
      <c r="H7" s="5">
        <f>Таблица1[[#This Row],[weight_to_move_mm22]]*0.1525</f>
        <v>1.5249999999999999</v>
      </c>
      <c r="I7" s="6">
        <v>2</v>
      </c>
      <c r="J7" s="5">
        <f>Таблица1[[#This Row],[mass_to_move_mg]]*Таблица1[[#This Row],[Moving_intensity_drying]]</f>
        <v>1.5249999999999999</v>
      </c>
      <c r="K7" s="6">
        <f>Таблица1[[#This Row],[mass_to_move_mg2]]*Таблица1[[#This Row],[Moving_intensity_wetting]]</f>
        <v>3.05</v>
      </c>
      <c r="L7" s="5">
        <f>MAX(Таблица1[[#This Row],[mass_to_move_mg]],Таблица1[[#This Row],[mass_to_move_mg2]])</f>
        <v>1.5249999999999999</v>
      </c>
      <c r="M7" s="5">
        <f>MAX(Таблица1[[#This Row],[Moving_intensity_drying]],Таблица1[[#This Row],[Moving_intensity_wetting]])</f>
        <v>2</v>
      </c>
      <c r="N7" s="5">
        <f>Таблица1[[#This Row],[max_mass]]*Таблица1[[#This Row],[max_moving_intentity]]</f>
        <v>3.05</v>
      </c>
      <c r="O7" s="5"/>
      <c r="P7" s="5"/>
      <c r="Q7" s="6"/>
      <c r="R7" s="8"/>
      <c r="T7">
        <f>Таблица1[[#This Row],[max_mass]]*Таблица1[[#This Row],[max_moving_intentity]]</f>
        <v>3.05</v>
      </c>
      <c r="U7">
        <f t="shared" si="0"/>
        <v>3.05</v>
      </c>
      <c r="V7">
        <f t="shared" si="1"/>
        <v>4.5750000000000002</v>
      </c>
      <c r="W7" s="14"/>
      <c r="X7" s="13"/>
      <c r="Y7" s="13"/>
      <c r="AB7" s="32">
        <v>1.5249999999999999</v>
      </c>
      <c r="AC7" s="27">
        <v>3.05</v>
      </c>
      <c r="AE7" s="30">
        <v>3.05</v>
      </c>
      <c r="AF7" s="25">
        <v>1.5249999999999999</v>
      </c>
      <c r="AH7" s="30">
        <v>2.2875000000000001</v>
      </c>
      <c r="AI7" s="25">
        <v>4.5750000000000002</v>
      </c>
      <c r="AL7" s="32">
        <v>1.5249999999999999</v>
      </c>
      <c r="AM7" s="25">
        <v>3.05</v>
      </c>
      <c r="AP7" s="32">
        <v>1.5249999999999999</v>
      </c>
      <c r="AQ7" s="25">
        <v>2.2875000000000001</v>
      </c>
      <c r="AT7" s="30">
        <v>3.05</v>
      </c>
      <c r="AU7" s="25">
        <v>2.2875000000000001</v>
      </c>
      <c r="AX7" s="30">
        <v>3.05</v>
      </c>
      <c r="AY7" s="25">
        <v>1.5249999999999999</v>
      </c>
      <c r="BB7" s="30">
        <v>3.05</v>
      </c>
      <c r="BC7" s="25">
        <v>4.5750000000000002</v>
      </c>
      <c r="BF7" s="30">
        <v>1.5249999999999999</v>
      </c>
      <c r="BG7" s="25">
        <v>4.5750000000000002</v>
      </c>
      <c r="BJ7" s="30">
        <v>3.05</v>
      </c>
      <c r="BK7" s="40">
        <v>3.05</v>
      </c>
      <c r="BN7" s="30">
        <v>3.05</v>
      </c>
      <c r="BO7" s="40">
        <v>4.5750000000000002</v>
      </c>
      <c r="BR7" s="30">
        <v>3.05</v>
      </c>
      <c r="BS7" s="40">
        <v>4.5750000000000002</v>
      </c>
      <c r="BW7" s="30">
        <v>3.05</v>
      </c>
      <c r="BX7" s="40">
        <v>3.05</v>
      </c>
      <c r="CB7" s="42">
        <v>3.05</v>
      </c>
      <c r="CC7" s="40">
        <v>4.5750000000000002</v>
      </c>
      <c r="DY7" s="71">
        <v>0</v>
      </c>
      <c r="DZ7" s="6">
        <v>4.5749999999999993</v>
      </c>
      <c r="EB7" s="46"/>
      <c r="EC7" s="23"/>
      <c r="ED7" s="23"/>
      <c r="EE7" s="23"/>
      <c r="EF7" s="23"/>
      <c r="EG7" s="23"/>
      <c r="EH7" s="23"/>
      <c r="EI7" s="23"/>
      <c r="EJ7" s="23"/>
      <c r="EK7" s="23"/>
      <c r="EL7" s="47"/>
      <c r="EN7" s="74">
        <v>0</v>
      </c>
      <c r="EO7" s="75">
        <v>4.5749999999999993</v>
      </c>
      <c r="EQ7" s="83"/>
      <c r="ER7" s="84"/>
      <c r="ES7" s="84"/>
      <c r="ET7" s="84"/>
      <c r="EU7" s="84"/>
      <c r="EV7" s="84"/>
      <c r="EW7" s="84"/>
      <c r="EX7" s="84"/>
      <c r="EY7" s="85"/>
      <c r="FA7" s="74">
        <v>0</v>
      </c>
      <c r="FB7" s="75">
        <v>3.05</v>
      </c>
      <c r="FD7" s="46"/>
      <c r="FE7" s="23"/>
      <c r="FF7" s="23"/>
      <c r="FG7" s="23"/>
      <c r="FH7" s="23"/>
      <c r="FI7" s="23"/>
      <c r="FJ7" s="23"/>
      <c r="FK7" s="23"/>
      <c r="FL7" s="47"/>
      <c r="FN7" s="66">
        <v>0</v>
      </c>
      <c r="FO7" s="6">
        <v>4.5749999999999993</v>
      </c>
      <c r="FQ7" s="46"/>
      <c r="FR7" s="23"/>
      <c r="FS7" s="23"/>
      <c r="FT7" s="23"/>
      <c r="FU7" s="23"/>
      <c r="FV7" s="23"/>
      <c r="FW7" s="23"/>
      <c r="FX7" s="23"/>
      <c r="FY7" s="47"/>
      <c r="GA7" s="75">
        <v>4.5749999999999993</v>
      </c>
      <c r="GB7" s="78">
        <v>3.05</v>
      </c>
      <c r="GC7" s="75">
        <v>4.5749999999999993</v>
      </c>
      <c r="GD7" s="74">
        <v>0</v>
      </c>
      <c r="GF7" s="46"/>
      <c r="GG7" s="23"/>
      <c r="GH7" s="23"/>
      <c r="GI7" s="23"/>
      <c r="GJ7" s="23"/>
      <c r="GK7" s="23"/>
      <c r="GL7" s="23"/>
      <c r="GM7" s="47"/>
    </row>
    <row r="8" spans="1:195">
      <c r="A8" s="6">
        <v>1</v>
      </c>
      <c r="B8" s="8" t="s">
        <v>1</v>
      </c>
      <c r="C8" s="6">
        <v>7</v>
      </c>
      <c r="D8" s="5">
        <v>10</v>
      </c>
      <c r="E8" s="5">
        <f>Таблица1[[#This Row],[weight_to_move_mm2]]*0.1525</f>
        <v>1.5249999999999999</v>
      </c>
      <c r="F8" s="6">
        <v>2</v>
      </c>
      <c r="G8" s="5">
        <v>10</v>
      </c>
      <c r="H8" s="5">
        <f>Таблица1[[#This Row],[weight_to_move_mm22]]*0.1525</f>
        <v>1.5249999999999999</v>
      </c>
      <c r="I8" s="6">
        <v>1</v>
      </c>
      <c r="J8" s="5">
        <f>Таблица1[[#This Row],[mass_to_move_mg]]*Таблица1[[#This Row],[Moving_intensity_drying]]</f>
        <v>3.05</v>
      </c>
      <c r="K8" s="6">
        <f>Таблица1[[#This Row],[mass_to_move_mg2]]*Таблица1[[#This Row],[Moving_intensity_wetting]]</f>
        <v>1.5249999999999999</v>
      </c>
      <c r="L8" s="5">
        <f>MAX(Таблица1[[#This Row],[mass_to_move_mg]],Таблица1[[#This Row],[mass_to_move_mg2]])</f>
        <v>1.5249999999999999</v>
      </c>
      <c r="M8" s="5">
        <f>MAX(Таблица1[[#This Row],[Moving_intensity_drying]],Таблица1[[#This Row],[Moving_intensity_wetting]])</f>
        <v>2</v>
      </c>
      <c r="N8" s="5">
        <f>Таблица1[[#This Row],[max_mass]]*Таблица1[[#This Row],[max_moving_intentity]]</f>
        <v>3.05</v>
      </c>
      <c r="O8" s="5"/>
      <c r="P8" s="5"/>
      <c r="Q8" s="6"/>
      <c r="R8" s="8"/>
      <c r="T8">
        <f>Таблица1[[#This Row],[max_mass]]*Таблица1[[#This Row],[max_moving_intentity]]</f>
        <v>3.05</v>
      </c>
      <c r="U8">
        <f t="shared" si="0"/>
        <v>3.05</v>
      </c>
      <c r="V8">
        <f t="shared" si="1"/>
        <v>4.5750000000000002</v>
      </c>
      <c r="W8" s="14"/>
      <c r="X8" s="13"/>
      <c r="Y8" s="13"/>
      <c r="AB8" s="32">
        <v>3.05</v>
      </c>
      <c r="AC8" s="27">
        <v>1.5249999999999999</v>
      </c>
      <c r="AE8" s="30">
        <v>1.5249999999999999</v>
      </c>
      <c r="AF8" s="25">
        <v>3.05</v>
      </c>
      <c r="AH8" s="30">
        <v>3.05</v>
      </c>
      <c r="AI8" s="25">
        <v>4.5750000000000002</v>
      </c>
      <c r="AL8" s="32">
        <v>3.05</v>
      </c>
      <c r="AM8" s="25">
        <v>1.5249999999999999</v>
      </c>
      <c r="AP8" s="32">
        <v>3.05</v>
      </c>
      <c r="AQ8" s="25">
        <v>3.05</v>
      </c>
      <c r="AT8" s="30">
        <v>1.5249999999999999</v>
      </c>
      <c r="AU8" s="25">
        <v>3.05</v>
      </c>
      <c r="AX8" s="30">
        <v>1.5249999999999999</v>
      </c>
      <c r="AY8" s="25">
        <v>3.05</v>
      </c>
      <c r="BB8" s="30">
        <v>1.5249999999999999</v>
      </c>
      <c r="BC8" s="25">
        <v>4.5750000000000002</v>
      </c>
      <c r="BF8" s="30">
        <v>3.05</v>
      </c>
      <c r="BG8" s="25">
        <v>4.5750000000000002</v>
      </c>
      <c r="BJ8" s="30">
        <v>3.05</v>
      </c>
      <c r="BK8" s="40">
        <v>3.05</v>
      </c>
      <c r="BN8" s="30">
        <v>3.05</v>
      </c>
      <c r="BO8" s="40">
        <v>4.5750000000000002</v>
      </c>
      <c r="BR8" s="30">
        <v>3.05</v>
      </c>
      <c r="BS8" s="40">
        <v>4.5750000000000002</v>
      </c>
      <c r="BW8" s="30">
        <v>3.05</v>
      </c>
      <c r="BX8" s="40">
        <v>3.05</v>
      </c>
      <c r="CB8" s="42">
        <v>3.05</v>
      </c>
      <c r="CC8" s="40">
        <v>4.5750000000000002</v>
      </c>
      <c r="DY8" s="71">
        <v>0</v>
      </c>
      <c r="DZ8" s="6">
        <v>3.05</v>
      </c>
      <c r="EB8" s="46"/>
      <c r="EC8" s="23"/>
      <c r="ED8" s="23"/>
      <c r="EE8" s="23"/>
      <c r="EF8" s="23"/>
      <c r="EG8" s="23"/>
      <c r="EH8" s="23"/>
      <c r="EI8" s="23"/>
      <c r="EJ8" s="23"/>
      <c r="EK8" s="23"/>
      <c r="EL8" s="47"/>
      <c r="EN8" s="74">
        <v>0</v>
      </c>
      <c r="EO8" s="75">
        <v>3.05</v>
      </c>
      <c r="EQ8" s="83"/>
      <c r="ER8" s="84"/>
      <c r="ES8" s="84"/>
      <c r="ET8" s="84"/>
      <c r="EU8" s="84"/>
      <c r="EV8" s="84"/>
      <c r="EW8" s="84"/>
      <c r="EX8" s="84"/>
      <c r="EY8" s="85"/>
      <c r="FA8" s="74">
        <v>0</v>
      </c>
      <c r="FB8" s="75">
        <v>4.5750000000000002</v>
      </c>
      <c r="FD8" s="46"/>
      <c r="FE8" s="23"/>
      <c r="FF8" s="23"/>
      <c r="FG8" s="23"/>
      <c r="FH8" s="23"/>
      <c r="FI8" s="23"/>
      <c r="FJ8" s="23"/>
      <c r="FK8" s="23"/>
      <c r="FL8" s="47"/>
      <c r="FN8" s="66">
        <v>0</v>
      </c>
      <c r="FO8" s="6">
        <v>3.05</v>
      </c>
      <c r="FQ8" s="46"/>
      <c r="FR8" s="23"/>
      <c r="FS8" s="23"/>
      <c r="FT8" s="23"/>
      <c r="FU8" s="23"/>
      <c r="FV8" s="23"/>
      <c r="FW8" s="23"/>
      <c r="FX8" s="23"/>
      <c r="FY8" s="47"/>
      <c r="GA8" s="75">
        <v>3.05</v>
      </c>
      <c r="GB8" s="78">
        <v>4.5750000000000002</v>
      </c>
      <c r="GC8" s="75">
        <v>3.05</v>
      </c>
      <c r="GD8" s="74">
        <v>0</v>
      </c>
      <c r="GF8" s="46"/>
      <c r="GG8" s="23"/>
      <c r="GH8" s="23"/>
      <c r="GI8" s="23"/>
      <c r="GJ8" s="23"/>
      <c r="GK8" s="23"/>
      <c r="GL8" s="23"/>
      <c r="GM8" s="47"/>
    </row>
    <row r="9" spans="1:195">
      <c r="A9" s="6">
        <v>1</v>
      </c>
      <c r="B9" s="8" t="s">
        <v>1</v>
      </c>
      <c r="C9" s="6">
        <v>8</v>
      </c>
      <c r="D9" s="5">
        <v>10</v>
      </c>
      <c r="E9" s="5">
        <f>Таблица1[[#This Row],[weight_to_move_mm2]]*0.1525</f>
        <v>1.5249999999999999</v>
      </c>
      <c r="F9" s="6">
        <v>2</v>
      </c>
      <c r="G9" s="5">
        <v>10</v>
      </c>
      <c r="H9" s="5">
        <f>Таблица1[[#This Row],[weight_to_move_mm22]]*0.1525</f>
        <v>1.5249999999999999</v>
      </c>
      <c r="I9" s="6">
        <v>3</v>
      </c>
      <c r="J9" s="5">
        <f>Таблица1[[#This Row],[mass_to_move_mg]]*Таблица1[[#This Row],[Moving_intensity_drying]]</f>
        <v>3.05</v>
      </c>
      <c r="K9" s="6">
        <f>Таблица1[[#This Row],[mass_to_move_mg2]]*Таблица1[[#This Row],[Moving_intensity_wetting]]</f>
        <v>4.5749999999999993</v>
      </c>
      <c r="L9" s="5">
        <f>MAX(Таблица1[[#This Row],[mass_to_move_mg]],Таблица1[[#This Row],[mass_to_move_mg2]])</f>
        <v>1.5249999999999999</v>
      </c>
      <c r="M9" s="5">
        <f>MAX(Таблица1[[#This Row],[Moving_intensity_drying]],Таблица1[[#This Row],[Moving_intensity_wetting]])</f>
        <v>3</v>
      </c>
      <c r="N9" s="5">
        <f>Таблица1[[#This Row],[max_mass]]*Таблица1[[#This Row],[max_moving_intentity]]</f>
        <v>4.5749999999999993</v>
      </c>
      <c r="O9" s="5"/>
      <c r="P9" s="5"/>
      <c r="Q9" s="6"/>
      <c r="R9" s="8"/>
      <c r="T9">
        <f>Таблица1[[#This Row],[max_mass]]*Таблица1[[#This Row],[max_moving_intentity]]</f>
        <v>4.5749999999999993</v>
      </c>
      <c r="U9">
        <f t="shared" si="0"/>
        <v>4.5749999999999993</v>
      </c>
      <c r="V9">
        <f t="shared" si="1"/>
        <v>4.5750000000000002</v>
      </c>
      <c r="W9" s="14"/>
      <c r="X9" s="13"/>
      <c r="Y9" s="13"/>
      <c r="AB9" s="32">
        <v>3.05</v>
      </c>
      <c r="AC9" s="27">
        <v>4.5749999999999993</v>
      </c>
      <c r="AE9" s="30">
        <v>4.5749999999999993</v>
      </c>
      <c r="AF9" s="25">
        <v>2.2874999999999996</v>
      </c>
      <c r="AH9" s="30">
        <v>2.2875000000000001</v>
      </c>
      <c r="AI9" s="25">
        <v>4.5750000000000002</v>
      </c>
      <c r="AL9" s="32">
        <v>3.05</v>
      </c>
      <c r="AM9" s="25">
        <v>4.5749999999999993</v>
      </c>
      <c r="AP9" s="32">
        <v>3.05</v>
      </c>
      <c r="AQ9" s="25">
        <v>2.2875000000000001</v>
      </c>
      <c r="AT9" s="30">
        <v>4.5749999999999993</v>
      </c>
      <c r="AU9" s="25">
        <v>2.2875000000000001</v>
      </c>
      <c r="AX9" s="30">
        <v>4.5749999999999993</v>
      </c>
      <c r="AY9" s="25">
        <v>2.2874999999999996</v>
      </c>
      <c r="BB9" s="30">
        <v>4.5749999999999993</v>
      </c>
      <c r="BC9" s="25">
        <v>4.5750000000000002</v>
      </c>
      <c r="BF9" s="30">
        <v>2.2874999999999996</v>
      </c>
      <c r="BG9" s="25">
        <v>4.5750000000000002</v>
      </c>
      <c r="BJ9" s="30">
        <v>4.5749999999999993</v>
      </c>
      <c r="BK9" s="40">
        <v>4.5749999999999993</v>
      </c>
      <c r="BN9" s="30">
        <v>4.5749999999999993</v>
      </c>
      <c r="BO9" s="40">
        <v>4.5750000000000002</v>
      </c>
      <c r="BR9" s="30">
        <v>4.5749999999999993</v>
      </c>
      <c r="BS9" s="40">
        <v>4.5750000000000002</v>
      </c>
      <c r="BW9" s="30">
        <v>4.5749999999999993</v>
      </c>
      <c r="BX9" s="40">
        <v>4.5749999999999993</v>
      </c>
      <c r="CB9" s="42">
        <v>4.5749999999999993</v>
      </c>
      <c r="CC9" s="40">
        <v>4.5750000000000002</v>
      </c>
      <c r="DY9" s="71">
        <v>0</v>
      </c>
      <c r="DZ9" s="6">
        <v>3.05</v>
      </c>
      <c r="EB9" s="46"/>
      <c r="EC9" s="23"/>
      <c r="ED9" s="23"/>
      <c r="EE9" s="23"/>
      <c r="EF9" s="23"/>
      <c r="EG9" s="23"/>
      <c r="EH9" s="23"/>
      <c r="EI9" s="23"/>
      <c r="EJ9" s="23"/>
      <c r="EK9" s="23"/>
      <c r="EL9" s="47"/>
      <c r="EN9" s="74">
        <v>0</v>
      </c>
      <c r="EO9" s="75">
        <v>3.05</v>
      </c>
      <c r="EQ9" s="83"/>
      <c r="ER9" s="84"/>
      <c r="ES9" s="84"/>
      <c r="ET9" s="84"/>
      <c r="EU9" s="84"/>
      <c r="EV9" s="84"/>
      <c r="EW9" s="84"/>
      <c r="EX9" s="84"/>
      <c r="EY9" s="85"/>
      <c r="FA9" s="74">
        <v>0</v>
      </c>
      <c r="FB9" s="75">
        <v>4.5750000000000002</v>
      </c>
      <c r="FD9" s="46"/>
      <c r="FE9" s="23"/>
      <c r="FF9" s="23"/>
      <c r="FG9" s="23"/>
      <c r="FH9" s="23"/>
      <c r="FI9" s="23"/>
      <c r="FJ9" s="23"/>
      <c r="FK9" s="23"/>
      <c r="FL9" s="47"/>
      <c r="FN9" s="66">
        <v>0</v>
      </c>
      <c r="FO9" s="6">
        <v>3.05</v>
      </c>
      <c r="FQ9" s="46"/>
      <c r="FR9" s="23"/>
      <c r="FS9" s="23"/>
      <c r="FT9" s="23"/>
      <c r="FU9" s="23"/>
      <c r="FV9" s="23"/>
      <c r="FW9" s="23"/>
      <c r="FX9" s="23"/>
      <c r="FY9" s="47"/>
      <c r="GA9" s="75">
        <v>3.05</v>
      </c>
      <c r="GB9" s="78">
        <v>4.5750000000000002</v>
      </c>
      <c r="GC9" s="75">
        <v>3.05</v>
      </c>
      <c r="GD9" s="74">
        <v>0</v>
      </c>
      <c r="GF9" s="46"/>
      <c r="GG9" s="23"/>
      <c r="GH9" s="23"/>
      <c r="GI9" s="23"/>
      <c r="GJ9" s="23"/>
      <c r="GK9" s="23"/>
      <c r="GL9" s="23"/>
      <c r="GM9" s="47"/>
    </row>
    <row r="10" spans="1:195">
      <c r="A10" s="6">
        <v>1</v>
      </c>
      <c r="B10" s="8" t="s">
        <v>1</v>
      </c>
      <c r="C10" s="6">
        <v>9</v>
      </c>
      <c r="D10" s="5">
        <v>10</v>
      </c>
      <c r="E10" s="5">
        <f>Таблица1[[#This Row],[weight_to_move_mm2]]*0.1525</f>
        <v>1.5249999999999999</v>
      </c>
      <c r="F10" s="6">
        <v>0</v>
      </c>
      <c r="G10" s="5">
        <v>10</v>
      </c>
      <c r="H10" s="5">
        <f>Таблица1[[#This Row],[weight_to_move_mm22]]*0.1525</f>
        <v>1.5249999999999999</v>
      </c>
      <c r="I10" s="6">
        <v>1</v>
      </c>
      <c r="J10" s="5">
        <f>Таблица1[[#This Row],[mass_to_move_mg]]*Таблица1[[#This Row],[Moving_intensity_drying]]</f>
        <v>0</v>
      </c>
      <c r="K10" s="6">
        <f>Таблица1[[#This Row],[mass_to_move_mg2]]*Таблица1[[#This Row],[Moving_intensity_wetting]]</f>
        <v>1.5249999999999999</v>
      </c>
      <c r="L10" s="5">
        <f>MAX(Таблица1[[#This Row],[mass_to_move_mg]],Таблица1[[#This Row],[mass_to_move_mg2]])</f>
        <v>1.5249999999999999</v>
      </c>
      <c r="M10" s="5">
        <f>MAX(Таблица1[[#This Row],[Moving_intensity_drying]],Таблица1[[#This Row],[Moving_intensity_wetting]])</f>
        <v>1</v>
      </c>
      <c r="N10" s="5">
        <f>Таблица1[[#This Row],[max_mass]]*Таблица1[[#This Row],[max_moving_intentity]]</f>
        <v>1.5249999999999999</v>
      </c>
      <c r="O10" s="5"/>
      <c r="P10" s="5"/>
      <c r="Q10" s="6"/>
      <c r="R10" s="8"/>
      <c r="T10">
        <f>Таблица1[[#This Row],[max_mass]]*Таблица1[[#This Row],[max_moving_intentity]]</f>
        <v>1.5249999999999999</v>
      </c>
      <c r="U10">
        <f t="shared" si="0"/>
        <v>4.5749999999999993</v>
      </c>
      <c r="V10">
        <f t="shared" si="1"/>
        <v>4.5750000000000002</v>
      </c>
      <c r="W10" s="14"/>
      <c r="X10" s="13"/>
      <c r="Y10" s="13"/>
      <c r="AB10" s="32">
        <v>0</v>
      </c>
      <c r="AC10" s="27">
        <v>1.5249999999999999</v>
      </c>
      <c r="AE10" s="30">
        <v>4.5749999999999993</v>
      </c>
      <c r="AF10" s="25">
        <v>1.5249999999999999</v>
      </c>
      <c r="AH10" s="30">
        <v>1.5249999999999999</v>
      </c>
      <c r="AI10" s="25">
        <v>4.5750000000000002</v>
      </c>
      <c r="AL10" s="32">
        <v>0</v>
      </c>
      <c r="AM10" s="25">
        <v>4.5749999999999993</v>
      </c>
      <c r="AP10" s="32">
        <v>0</v>
      </c>
      <c r="AQ10" s="25">
        <v>1.5249999999999999</v>
      </c>
      <c r="AT10" s="30">
        <v>4.5749999999999993</v>
      </c>
      <c r="AU10" s="25">
        <v>1.5249999999999999</v>
      </c>
      <c r="AX10" s="30">
        <v>1.5249999999999999</v>
      </c>
      <c r="AY10" s="25">
        <v>1.5249999999999999</v>
      </c>
      <c r="BB10" s="30">
        <v>1.5249999999999999</v>
      </c>
      <c r="BC10" s="25">
        <v>4.5750000000000002</v>
      </c>
      <c r="BF10" s="30">
        <v>1.5249999999999999</v>
      </c>
      <c r="BG10" s="25">
        <v>4.5750000000000002</v>
      </c>
      <c r="BJ10" s="30">
        <v>1.5249999999999999</v>
      </c>
      <c r="BK10" s="40">
        <v>4.5749999999999993</v>
      </c>
      <c r="BN10" s="30">
        <v>1.5249999999999999</v>
      </c>
      <c r="BO10" s="40">
        <v>4.5750000000000002</v>
      </c>
      <c r="BR10" s="30">
        <v>4.5749999999999993</v>
      </c>
      <c r="BS10" s="40">
        <v>4.5750000000000002</v>
      </c>
      <c r="BW10" s="30">
        <v>1.5249999999999999</v>
      </c>
      <c r="BX10" s="40">
        <v>4.5749999999999993</v>
      </c>
      <c r="CB10" s="42">
        <v>1.5249999999999999</v>
      </c>
      <c r="CC10" s="40">
        <v>4.5750000000000002</v>
      </c>
      <c r="DY10" s="71">
        <v>0</v>
      </c>
      <c r="DZ10" s="6">
        <v>4.5749999999999993</v>
      </c>
      <c r="EB10" s="46"/>
      <c r="EC10" s="23"/>
      <c r="ED10" s="23"/>
      <c r="EE10" s="23"/>
      <c r="EF10" s="23"/>
      <c r="EG10" s="23"/>
      <c r="EH10" s="23"/>
      <c r="EI10" s="23"/>
      <c r="EJ10" s="23"/>
      <c r="EK10" s="23"/>
      <c r="EL10" s="47"/>
      <c r="EN10" s="74">
        <v>0</v>
      </c>
      <c r="EO10" s="75">
        <v>4.5749999999999993</v>
      </c>
      <c r="EQ10" s="83"/>
      <c r="ER10" s="84"/>
      <c r="ES10" s="84"/>
      <c r="ET10" s="84"/>
      <c r="EU10" s="84"/>
      <c r="EV10" s="84"/>
      <c r="EW10" s="84"/>
      <c r="EX10" s="84"/>
      <c r="EY10" s="85"/>
      <c r="FA10" s="74">
        <v>0</v>
      </c>
      <c r="FB10" s="75">
        <v>4.5750000000000002</v>
      </c>
      <c r="FD10" s="46"/>
      <c r="FE10" s="23"/>
      <c r="FF10" s="23"/>
      <c r="FG10" s="23"/>
      <c r="FH10" s="23"/>
      <c r="FI10" s="23"/>
      <c r="FJ10" s="23"/>
      <c r="FK10" s="23"/>
      <c r="FL10" s="47"/>
      <c r="FN10" s="66">
        <v>0</v>
      </c>
      <c r="FO10" s="6">
        <v>4.5749999999999993</v>
      </c>
      <c r="FQ10" s="46"/>
      <c r="FR10" s="23"/>
      <c r="FS10" s="23"/>
      <c r="FT10" s="23"/>
      <c r="FU10" s="23"/>
      <c r="FV10" s="23"/>
      <c r="FW10" s="23"/>
      <c r="FX10" s="23"/>
      <c r="FY10" s="47"/>
      <c r="GA10" s="75">
        <v>4.5749999999999993</v>
      </c>
      <c r="GB10" s="78">
        <v>4.5750000000000002</v>
      </c>
      <c r="GC10" s="75">
        <v>4.5749999999999993</v>
      </c>
      <c r="GD10" s="74">
        <v>0</v>
      </c>
      <c r="GF10" s="46"/>
      <c r="GG10" s="23"/>
      <c r="GH10" s="23"/>
      <c r="GI10" s="23"/>
      <c r="GJ10" s="23"/>
      <c r="GK10" s="23"/>
      <c r="GL10" s="23"/>
      <c r="GM10" s="47"/>
    </row>
    <row r="11" spans="1:195">
      <c r="A11" s="6">
        <v>1</v>
      </c>
      <c r="B11" s="8" t="s">
        <v>1</v>
      </c>
      <c r="C11" s="6">
        <v>10</v>
      </c>
      <c r="D11" s="5">
        <v>10</v>
      </c>
      <c r="E11" s="5">
        <f>Таблица1[[#This Row],[weight_to_move_mm2]]*0.1525</f>
        <v>1.5249999999999999</v>
      </c>
      <c r="F11" s="6">
        <v>1</v>
      </c>
      <c r="G11" s="5">
        <v>10</v>
      </c>
      <c r="H11" s="5">
        <f>Таблица1[[#This Row],[weight_to_move_mm22]]*0.1525</f>
        <v>1.5249999999999999</v>
      </c>
      <c r="I11" s="6">
        <v>1</v>
      </c>
      <c r="J11" s="5">
        <f>Таблица1[[#This Row],[mass_to_move_mg]]*Таблица1[[#This Row],[Moving_intensity_drying]]</f>
        <v>1.5249999999999999</v>
      </c>
      <c r="K11" s="6">
        <f>Таблица1[[#This Row],[mass_to_move_mg2]]*Таблица1[[#This Row],[Moving_intensity_wetting]]</f>
        <v>1.5249999999999999</v>
      </c>
      <c r="L11" s="5">
        <f>MAX(Таблица1[[#This Row],[mass_to_move_mg]],Таблица1[[#This Row],[mass_to_move_mg2]])</f>
        <v>1.5249999999999999</v>
      </c>
      <c r="M11" s="5">
        <f>MAX(Таблица1[[#This Row],[Moving_intensity_drying]],Таблица1[[#This Row],[Moving_intensity_wetting]])</f>
        <v>1</v>
      </c>
      <c r="N11" s="5">
        <f>Таблица1[[#This Row],[max_mass]]*Таблица1[[#This Row],[max_moving_intentity]]</f>
        <v>1.5249999999999999</v>
      </c>
      <c r="O11" s="5"/>
      <c r="P11" s="5"/>
      <c r="Q11" s="6"/>
      <c r="R11" s="8"/>
      <c r="T11">
        <f>Таблица1[[#This Row],[max_mass]]*Таблица1[[#This Row],[max_moving_intentity]]</f>
        <v>1.5249999999999999</v>
      </c>
      <c r="U11">
        <f t="shared" si="0"/>
        <v>1.5249999999999999</v>
      </c>
      <c r="V11">
        <f t="shared" si="1"/>
        <v>4.5750000000000002</v>
      </c>
      <c r="W11" s="14"/>
      <c r="X11" s="13"/>
      <c r="Y11" s="13"/>
      <c r="AB11" s="32">
        <v>1.5249999999999999</v>
      </c>
      <c r="AC11" s="27">
        <v>1.5249999999999999</v>
      </c>
      <c r="AE11" s="30">
        <v>1.5249999999999999</v>
      </c>
      <c r="AF11" s="25">
        <v>1.5249999999999999</v>
      </c>
      <c r="AH11" s="30">
        <v>1.5249999999999999</v>
      </c>
      <c r="AI11" s="25">
        <v>4.5750000000000002</v>
      </c>
      <c r="AL11" s="32">
        <v>1.5249999999999999</v>
      </c>
      <c r="AM11" s="25">
        <v>1.5249999999999999</v>
      </c>
      <c r="AP11" s="32">
        <v>1.5249999999999999</v>
      </c>
      <c r="AQ11" s="25">
        <v>1.5249999999999999</v>
      </c>
      <c r="AT11" s="30">
        <v>1.5249999999999999</v>
      </c>
      <c r="AU11" s="25">
        <v>1.5249999999999999</v>
      </c>
      <c r="AX11" s="30">
        <v>1.5249999999999999</v>
      </c>
      <c r="AY11" s="25">
        <v>1.5249999999999999</v>
      </c>
      <c r="BB11" s="30">
        <v>1.5249999999999999</v>
      </c>
      <c r="BC11" s="25">
        <v>4.5750000000000002</v>
      </c>
      <c r="BF11" s="30">
        <v>1.5249999999999999</v>
      </c>
      <c r="BG11" s="25">
        <v>4.5750000000000002</v>
      </c>
      <c r="BJ11" s="30">
        <v>1.5249999999999999</v>
      </c>
      <c r="BK11" s="40">
        <v>1.5249999999999999</v>
      </c>
      <c r="BN11" s="30">
        <v>1.5249999999999999</v>
      </c>
      <c r="BO11" s="40">
        <v>4.5750000000000002</v>
      </c>
      <c r="BR11" s="30">
        <v>1.5249999999999999</v>
      </c>
      <c r="BS11" s="40">
        <v>4.5750000000000002</v>
      </c>
      <c r="BW11" s="30">
        <v>1.5249999999999999</v>
      </c>
      <c r="BX11" s="40">
        <v>1.5249999999999999</v>
      </c>
      <c r="CB11" s="42">
        <v>1.5249999999999999</v>
      </c>
      <c r="CC11" s="40">
        <v>4.5750000000000002</v>
      </c>
      <c r="DY11" s="71">
        <v>0</v>
      </c>
      <c r="DZ11" s="6">
        <v>1.5249999999999999</v>
      </c>
      <c r="EB11" s="46"/>
      <c r="EC11" s="23"/>
      <c r="ED11" s="23"/>
      <c r="EE11" s="23"/>
      <c r="EF11" s="23"/>
      <c r="EG11" s="23"/>
      <c r="EH11" s="23"/>
      <c r="EI11" s="23"/>
      <c r="EJ11" s="23"/>
      <c r="EK11" s="23"/>
      <c r="EL11" s="47"/>
      <c r="EN11" s="74">
        <v>0</v>
      </c>
      <c r="EO11" s="75">
        <v>4.5749999999999993</v>
      </c>
      <c r="EQ11" s="83"/>
      <c r="ER11" s="84"/>
      <c r="ES11" s="84"/>
      <c r="ET11" s="84"/>
      <c r="EU11" s="84"/>
      <c r="EV11" s="84"/>
      <c r="EW11" s="84"/>
      <c r="EX11" s="84"/>
      <c r="EY11" s="85"/>
      <c r="FA11" s="74">
        <v>0</v>
      </c>
      <c r="FB11" s="75">
        <v>4.5750000000000002</v>
      </c>
      <c r="FD11" s="46"/>
      <c r="FE11" s="23"/>
      <c r="FF11" s="23"/>
      <c r="FG11" s="23"/>
      <c r="FH11" s="23"/>
      <c r="FI11" s="23"/>
      <c r="FJ11" s="23"/>
      <c r="FK11" s="23"/>
      <c r="FL11" s="47"/>
      <c r="FN11" s="66">
        <v>0</v>
      </c>
      <c r="FO11" s="6">
        <v>4.5749999999999993</v>
      </c>
      <c r="FQ11" s="46"/>
      <c r="FR11" s="23"/>
      <c r="FS11" s="23"/>
      <c r="FT11" s="23"/>
      <c r="FU11" s="23"/>
      <c r="FV11" s="23"/>
      <c r="FW11" s="23"/>
      <c r="FX11" s="23"/>
      <c r="FY11" s="47"/>
      <c r="GA11" s="75">
        <v>4.5749999999999993</v>
      </c>
      <c r="GB11" s="78">
        <v>4.5750000000000002</v>
      </c>
      <c r="GC11" s="75">
        <v>1.5249999999999999</v>
      </c>
      <c r="GD11" s="74">
        <v>0</v>
      </c>
      <c r="GF11" s="46"/>
      <c r="GG11" s="23"/>
      <c r="GH11" s="23"/>
      <c r="GI11" s="23"/>
      <c r="GJ11" s="23"/>
      <c r="GK11" s="23"/>
      <c r="GL11" s="23"/>
      <c r="GM11" s="47"/>
    </row>
    <row r="12" spans="1:195" ht="15" thickBot="1">
      <c r="A12" s="6">
        <v>1</v>
      </c>
      <c r="B12" s="8" t="s">
        <v>1</v>
      </c>
      <c r="C12" s="6">
        <v>11</v>
      </c>
      <c r="D12" s="5">
        <v>10</v>
      </c>
      <c r="E12" s="5">
        <f>Таблица1[[#This Row],[weight_to_move_mm2]]*0.1525</f>
        <v>1.5249999999999999</v>
      </c>
      <c r="F12" s="6">
        <v>3</v>
      </c>
      <c r="G12" s="5">
        <v>10</v>
      </c>
      <c r="H12" s="5">
        <f>Таблица1[[#This Row],[weight_to_move_mm22]]*0.1525</f>
        <v>1.5249999999999999</v>
      </c>
      <c r="I12" s="6">
        <v>1</v>
      </c>
      <c r="J12" s="5">
        <f>Таблица1[[#This Row],[mass_to_move_mg]]*Таблица1[[#This Row],[Moving_intensity_drying]]</f>
        <v>4.5749999999999993</v>
      </c>
      <c r="K12" s="6">
        <f>Таблица1[[#This Row],[mass_to_move_mg2]]*Таблица1[[#This Row],[Moving_intensity_wetting]]</f>
        <v>1.5249999999999999</v>
      </c>
      <c r="L12" s="5">
        <f>MAX(Таблица1[[#This Row],[mass_to_move_mg]],Таблица1[[#This Row],[mass_to_move_mg2]])</f>
        <v>1.5249999999999999</v>
      </c>
      <c r="M12" s="5">
        <f>MAX(Таблица1[[#This Row],[Moving_intensity_drying]],Таблица1[[#This Row],[Moving_intensity_wetting]])</f>
        <v>3</v>
      </c>
      <c r="N12" s="5">
        <f>Таблица1[[#This Row],[max_mass]]*Таблица1[[#This Row],[max_moving_intentity]]</f>
        <v>4.5749999999999993</v>
      </c>
      <c r="O12" s="5"/>
      <c r="P12" s="5"/>
      <c r="Q12" s="6"/>
      <c r="R12" s="8"/>
      <c r="T12">
        <f>Таблица1[[#This Row],[max_mass]]*Таблица1[[#This Row],[max_moving_intentity]]</f>
        <v>4.5749999999999993</v>
      </c>
      <c r="U12">
        <f t="shared" si="0"/>
        <v>1.5249999999999999</v>
      </c>
      <c r="V12">
        <f t="shared" si="1"/>
        <v>2.2875000000000001</v>
      </c>
      <c r="W12" s="14"/>
      <c r="X12" s="13"/>
      <c r="Y12" s="13"/>
      <c r="AB12" s="32">
        <v>4.5749999999999993</v>
      </c>
      <c r="AC12" s="27">
        <v>1.5249999999999999</v>
      </c>
      <c r="AE12" s="30">
        <v>0</v>
      </c>
      <c r="AF12" s="25">
        <v>1.5249999999999999</v>
      </c>
      <c r="AH12" s="30">
        <v>0</v>
      </c>
      <c r="AI12" s="25">
        <v>2.2875000000000001</v>
      </c>
      <c r="AL12" s="32">
        <v>4.5749999999999993</v>
      </c>
      <c r="AM12" s="25">
        <v>0</v>
      </c>
      <c r="AP12" s="32">
        <v>4.5749999999999993</v>
      </c>
      <c r="AQ12" s="25">
        <v>0</v>
      </c>
      <c r="AT12" s="30">
        <v>0</v>
      </c>
      <c r="AU12" s="25">
        <v>0</v>
      </c>
      <c r="AX12" s="30">
        <v>1.5249999999999999</v>
      </c>
      <c r="AY12" s="25">
        <v>1.5249999999999999</v>
      </c>
      <c r="BB12" s="30">
        <v>1.5249999999999999</v>
      </c>
      <c r="BC12" s="25">
        <v>2.2875000000000001</v>
      </c>
      <c r="BF12" s="30">
        <v>1.5249999999999999</v>
      </c>
      <c r="BG12" s="25">
        <v>2.2875000000000001</v>
      </c>
      <c r="BJ12" s="30">
        <v>4.5749999999999993</v>
      </c>
      <c r="BK12" s="40">
        <v>1.5249999999999999</v>
      </c>
      <c r="BN12" s="30">
        <v>4.5749999999999993</v>
      </c>
      <c r="BO12" s="40">
        <v>2.2875000000000001</v>
      </c>
      <c r="BR12" s="30">
        <v>1.5249999999999999</v>
      </c>
      <c r="BS12" s="40">
        <v>2.2875000000000001</v>
      </c>
      <c r="BW12" s="30">
        <v>4.5749999999999993</v>
      </c>
      <c r="BX12" s="40">
        <v>1.5249999999999999</v>
      </c>
      <c r="CB12" s="42">
        <v>4.5749999999999993</v>
      </c>
      <c r="CC12" s="40">
        <v>2.2875000000000001</v>
      </c>
      <c r="DY12" s="71">
        <v>0</v>
      </c>
      <c r="DZ12" s="6">
        <v>1.5249999999999999</v>
      </c>
      <c r="EB12" s="46"/>
      <c r="EC12" s="23"/>
      <c r="ED12" s="23"/>
      <c r="EE12" s="23"/>
      <c r="EF12" s="23"/>
      <c r="EG12" s="23"/>
      <c r="EH12" s="23"/>
      <c r="EI12" s="23"/>
      <c r="EJ12" s="23"/>
      <c r="EK12" s="23"/>
      <c r="EL12" s="47"/>
      <c r="EN12" s="74">
        <v>0</v>
      </c>
      <c r="EO12" s="75">
        <v>1.5249999999999999</v>
      </c>
      <c r="EQ12" s="83"/>
      <c r="ER12" s="84"/>
      <c r="ES12" s="84"/>
      <c r="ET12" s="84"/>
      <c r="EU12" s="84"/>
      <c r="EV12" s="84"/>
      <c r="EW12" s="84"/>
      <c r="EX12" s="84"/>
      <c r="EY12" s="85"/>
      <c r="FA12" s="74">
        <v>0</v>
      </c>
      <c r="FB12" s="75">
        <v>4.5750000000000002</v>
      </c>
      <c r="FD12" s="46"/>
      <c r="FE12" s="23"/>
      <c r="FF12" s="23"/>
      <c r="FG12" s="23"/>
      <c r="FH12" s="23"/>
      <c r="FI12" s="23"/>
      <c r="FJ12" s="23"/>
      <c r="FK12" s="23"/>
      <c r="FL12" s="47"/>
      <c r="FN12" s="66">
        <v>0</v>
      </c>
      <c r="FO12" s="6">
        <v>1.5249999999999999</v>
      </c>
      <c r="FQ12" s="46"/>
      <c r="FR12" s="23"/>
      <c r="FS12" s="23"/>
      <c r="FT12" s="23"/>
      <c r="FU12" s="23"/>
      <c r="FV12" s="23"/>
      <c r="FW12" s="23"/>
      <c r="FX12" s="23"/>
      <c r="FY12" s="47"/>
      <c r="GA12" s="75">
        <v>1.5249999999999999</v>
      </c>
      <c r="GB12" s="78">
        <v>4.5750000000000002</v>
      </c>
      <c r="GC12" s="75">
        <v>1.5249999999999999</v>
      </c>
      <c r="GD12" s="74">
        <v>0</v>
      </c>
      <c r="GF12" s="46"/>
      <c r="GG12" s="23"/>
      <c r="GH12" s="23"/>
      <c r="GI12" s="23"/>
      <c r="GJ12" s="23"/>
      <c r="GK12" s="23"/>
      <c r="GL12" s="23"/>
      <c r="GM12" s="47"/>
    </row>
    <row r="13" spans="1:195" ht="18">
      <c r="A13" s="6">
        <v>1</v>
      </c>
      <c r="B13" s="8" t="s">
        <v>1</v>
      </c>
      <c r="C13" s="6">
        <v>12</v>
      </c>
      <c r="D13" s="5">
        <v>5</v>
      </c>
      <c r="E13" s="5">
        <f>Таблица1[[#This Row],[weight_to_move_mm2]]*0.1525</f>
        <v>0.76249999999999996</v>
      </c>
      <c r="F13" s="6">
        <v>1</v>
      </c>
      <c r="G13" s="5">
        <v>5</v>
      </c>
      <c r="H13" s="5">
        <f>Таблица1[[#This Row],[weight_to_move_mm22]]*0.1525</f>
        <v>0.76249999999999996</v>
      </c>
      <c r="I13" s="6">
        <v>1</v>
      </c>
      <c r="J13" s="5">
        <f>Таблица1[[#This Row],[mass_to_move_mg]]*Таблица1[[#This Row],[Moving_intensity_drying]]</f>
        <v>0.76249999999999996</v>
      </c>
      <c r="K13" s="6">
        <f>Таблица1[[#This Row],[mass_to_move_mg2]]*Таблица1[[#This Row],[Moving_intensity_wetting]]</f>
        <v>0.76249999999999996</v>
      </c>
      <c r="L13" s="5">
        <f>MAX(Таблица1[[#This Row],[mass_to_move_mg]],Таблица1[[#This Row],[mass_to_move_mg2]])</f>
        <v>0.76249999999999996</v>
      </c>
      <c r="M13" s="5">
        <f>MAX(Таблица1[[#This Row],[Moving_intensity_drying]],Таблица1[[#This Row],[Moving_intensity_wetting]])</f>
        <v>1</v>
      </c>
      <c r="N13" s="5">
        <f>Таблица1[[#This Row],[max_mass]]*Таблица1[[#This Row],[max_moving_intentity]]</f>
        <v>0.76249999999999996</v>
      </c>
      <c r="O13" s="5"/>
      <c r="P13" s="5"/>
      <c r="Q13" s="6"/>
      <c r="R13" s="8"/>
      <c r="T13">
        <f>Таблица1[[#This Row],[max_mass]]*Таблица1[[#This Row],[max_moving_intentity]]</f>
        <v>0.76249999999999996</v>
      </c>
      <c r="U13">
        <f t="shared" si="0"/>
        <v>6.8625000000000007</v>
      </c>
      <c r="V13">
        <f t="shared" si="1"/>
        <v>6.8625000000000007</v>
      </c>
      <c r="W13" s="14"/>
      <c r="X13" s="13"/>
      <c r="Y13" s="13"/>
      <c r="AB13" s="32">
        <v>0.76249999999999996</v>
      </c>
      <c r="AC13" s="27">
        <v>0.76249999999999996</v>
      </c>
      <c r="AE13" s="30">
        <v>2.2875000000000001</v>
      </c>
      <c r="AF13" s="25">
        <v>6.8625000000000007</v>
      </c>
      <c r="AH13" s="30">
        <v>6.8625000000000007</v>
      </c>
      <c r="AI13" s="25">
        <v>0</v>
      </c>
      <c r="AL13" s="32">
        <v>0.76249999999999996</v>
      </c>
      <c r="AM13" s="25">
        <v>2.2875000000000001</v>
      </c>
      <c r="AP13" s="32">
        <v>0.76249999999999996</v>
      </c>
      <c r="AQ13" s="25">
        <v>6.8625000000000007</v>
      </c>
      <c r="AT13" s="30">
        <v>2.2875000000000001</v>
      </c>
      <c r="AU13" s="25">
        <v>6.8625000000000007</v>
      </c>
      <c r="AX13" s="30">
        <v>0.76249999999999996</v>
      </c>
      <c r="AY13" s="25">
        <v>6.8625000000000007</v>
      </c>
      <c r="BB13" s="30">
        <v>0.76249999999999996</v>
      </c>
      <c r="BC13" s="25">
        <v>0</v>
      </c>
      <c r="BF13" s="30">
        <v>6.8625000000000007</v>
      </c>
      <c r="BG13" s="25">
        <v>0</v>
      </c>
      <c r="BJ13" s="30">
        <v>0.76249999999999996</v>
      </c>
      <c r="BK13" s="40">
        <v>6.8625000000000007</v>
      </c>
      <c r="BN13" s="30">
        <v>0.76249999999999996</v>
      </c>
      <c r="BO13" s="40">
        <v>6.8625000000000007</v>
      </c>
      <c r="BR13" s="30">
        <v>6.8625000000000007</v>
      </c>
      <c r="BS13" s="40">
        <v>6.8625000000000007</v>
      </c>
      <c r="BW13" s="30">
        <v>0.76249999999999996</v>
      </c>
      <c r="BX13" s="40">
        <v>6.8625000000000007</v>
      </c>
      <c r="CB13" s="42">
        <v>0.76249999999999996</v>
      </c>
      <c r="CC13" s="40">
        <v>6.8625000000000007</v>
      </c>
      <c r="CF13" s="44"/>
      <c r="CG13" s="110" t="s">
        <v>18</v>
      </c>
      <c r="CH13" s="110"/>
      <c r="CI13" s="110"/>
      <c r="CJ13" s="110"/>
      <c r="CK13" s="110"/>
      <c r="CL13" s="110"/>
      <c r="CM13" s="110"/>
      <c r="CN13" s="110"/>
      <c r="CO13" s="45"/>
      <c r="CR13" s="44"/>
      <c r="CS13" s="111" t="s">
        <v>21</v>
      </c>
      <c r="CT13" s="111"/>
      <c r="CU13" s="111"/>
      <c r="CV13" s="111"/>
      <c r="CW13" s="111"/>
      <c r="CX13" s="111"/>
      <c r="CY13" s="111"/>
      <c r="CZ13" s="111"/>
      <c r="DA13" s="45"/>
      <c r="DC13" s="62" t="s">
        <v>29</v>
      </c>
      <c r="DD13" s="62" t="s">
        <v>30</v>
      </c>
      <c r="DF13" s="113" t="s">
        <v>31</v>
      </c>
      <c r="DG13" s="114"/>
      <c r="DH13" s="114"/>
      <c r="DI13" s="114"/>
      <c r="DJ13" s="114"/>
      <c r="DK13" s="114"/>
      <c r="DL13" s="114"/>
      <c r="DM13" s="114"/>
      <c r="DN13" s="114"/>
      <c r="DO13" s="114"/>
      <c r="DP13" s="115"/>
      <c r="DY13" s="71">
        <v>0</v>
      </c>
      <c r="DZ13" s="6">
        <v>4.5749999999999993</v>
      </c>
      <c r="EB13" s="46"/>
      <c r="EC13" s="23"/>
      <c r="ED13" s="23"/>
      <c r="EE13" s="23"/>
      <c r="EF13" s="23"/>
      <c r="EG13" s="23"/>
      <c r="EH13" s="23"/>
      <c r="EI13" s="23"/>
      <c r="EJ13" s="23"/>
      <c r="EK13" s="23"/>
      <c r="EL13" s="47"/>
      <c r="EN13" s="74">
        <v>0</v>
      </c>
      <c r="EO13" s="75">
        <v>1.5249999999999999</v>
      </c>
      <c r="EQ13" s="83"/>
      <c r="ER13" s="84"/>
      <c r="ES13" s="84"/>
      <c r="ET13" s="84"/>
      <c r="EU13" s="84"/>
      <c r="EV13" s="84"/>
      <c r="EW13" s="84"/>
      <c r="EX13" s="84"/>
      <c r="EY13" s="85"/>
      <c r="FA13" s="74">
        <v>0</v>
      </c>
      <c r="FB13" s="75">
        <v>2.2875000000000001</v>
      </c>
      <c r="FD13" s="46"/>
      <c r="FE13" s="23"/>
      <c r="FF13" s="23"/>
      <c r="FG13" s="23"/>
      <c r="FH13" s="23"/>
      <c r="FI13" s="23"/>
      <c r="FJ13" s="23"/>
      <c r="FK13" s="23"/>
      <c r="FL13" s="47"/>
      <c r="FN13" s="66">
        <v>0</v>
      </c>
      <c r="FO13" s="6">
        <v>1.5249999999999999</v>
      </c>
      <c r="FQ13" s="46"/>
      <c r="FR13" s="23"/>
      <c r="FS13" s="23"/>
      <c r="FT13" s="23"/>
      <c r="FU13" s="23"/>
      <c r="FV13" s="23"/>
      <c r="FW13" s="23"/>
      <c r="FX13" s="23"/>
      <c r="FY13" s="47"/>
      <c r="GA13" s="75">
        <v>1.5249999999999999</v>
      </c>
      <c r="GB13" s="78">
        <v>2.2875000000000001</v>
      </c>
      <c r="GC13" s="75">
        <v>4.5749999999999993</v>
      </c>
      <c r="GD13" s="74">
        <v>0</v>
      </c>
      <c r="GF13" s="46"/>
      <c r="GG13" s="23"/>
      <c r="GH13" s="23"/>
      <c r="GI13" s="23"/>
      <c r="GJ13" s="23"/>
      <c r="GK13" s="23"/>
      <c r="GL13" s="23"/>
      <c r="GM13" s="47"/>
    </row>
    <row r="14" spans="1:195">
      <c r="A14" s="6">
        <v>1</v>
      </c>
      <c r="B14" s="8" t="s">
        <v>1</v>
      </c>
      <c r="C14" s="8">
        <v>13</v>
      </c>
      <c r="D14" s="5">
        <v>10</v>
      </c>
      <c r="E14" s="5">
        <f>Таблица1[[#This Row],[weight_to_move_mm2]]*0.1525</f>
        <v>1.5249999999999999</v>
      </c>
      <c r="F14" s="6">
        <v>1</v>
      </c>
      <c r="G14" s="5">
        <v>10</v>
      </c>
      <c r="H14" s="5">
        <f>Таблица1[[#This Row],[weight_to_move_mm22]]*0.1525</f>
        <v>1.5249999999999999</v>
      </c>
      <c r="I14" s="6">
        <v>2</v>
      </c>
      <c r="J14" s="5">
        <f>Таблица1[[#This Row],[mass_to_move_mg]]*Таблица1[[#This Row],[Moving_intensity_drying]]</f>
        <v>1.5249999999999999</v>
      </c>
      <c r="K14" s="6">
        <f>Таблица1[[#This Row],[mass_to_move_mg2]]*Таблица1[[#This Row],[Moving_intensity_wetting]]</f>
        <v>3.05</v>
      </c>
      <c r="L14" s="5">
        <f>MAX(Таблица1[[#This Row],[mass_to_move_mg]],Таблица1[[#This Row],[mass_to_move_mg2]])</f>
        <v>1.5249999999999999</v>
      </c>
      <c r="M14" s="5">
        <f>MAX(Таблица1[[#This Row],[Moving_intensity_drying]],Таблица1[[#This Row],[Moving_intensity_wetting]])</f>
        <v>2</v>
      </c>
      <c r="N14" s="5">
        <f>Таблица1[[#This Row],[max_mass]]*Таблица1[[#This Row],[max_moving_intentity]]</f>
        <v>3.05</v>
      </c>
      <c r="O14" s="5"/>
      <c r="P14" s="5"/>
      <c r="Q14" s="6"/>
      <c r="R14" s="8"/>
      <c r="T14">
        <f>Таблица1[[#This Row],[max_mass]]*Таблица1[[#This Row],[max_moving_intentity]]</f>
        <v>3.05</v>
      </c>
      <c r="U14">
        <f t="shared" si="0"/>
        <v>2.2875000000000001</v>
      </c>
      <c r="V14">
        <f t="shared" si="1"/>
        <v>3.05</v>
      </c>
      <c r="W14" s="14"/>
      <c r="X14" s="13"/>
      <c r="Y14" s="13"/>
      <c r="AB14" s="32">
        <v>1.5249999999999999</v>
      </c>
      <c r="AC14" s="27">
        <v>3.05</v>
      </c>
      <c r="AE14" s="30">
        <v>2.2875000000000001</v>
      </c>
      <c r="AF14" s="25">
        <v>2.2875000000000001</v>
      </c>
      <c r="AH14" s="30">
        <v>2.2875000000000001</v>
      </c>
      <c r="AI14" s="25">
        <v>3.05</v>
      </c>
      <c r="AL14" s="32">
        <v>1.5249999999999999</v>
      </c>
      <c r="AM14" s="25">
        <v>2.2875000000000001</v>
      </c>
      <c r="AP14" s="32">
        <v>1.5249999999999999</v>
      </c>
      <c r="AQ14" s="25">
        <v>2.2875000000000001</v>
      </c>
      <c r="AT14" s="30">
        <v>2.2875000000000001</v>
      </c>
      <c r="AU14" s="25">
        <v>2.2875000000000001</v>
      </c>
      <c r="AX14" s="30">
        <v>3.05</v>
      </c>
      <c r="AY14" s="25">
        <v>2.2875000000000001</v>
      </c>
      <c r="BB14" s="30">
        <v>3.05</v>
      </c>
      <c r="BC14" s="25">
        <v>3.05</v>
      </c>
      <c r="BF14" s="30">
        <v>2.2875000000000001</v>
      </c>
      <c r="BG14" s="25">
        <v>3.05</v>
      </c>
      <c r="BJ14" s="30">
        <v>3.05</v>
      </c>
      <c r="BK14" s="40">
        <v>2.2875000000000001</v>
      </c>
      <c r="BN14" s="30">
        <v>3.05</v>
      </c>
      <c r="BO14" s="40">
        <v>3.05</v>
      </c>
      <c r="BR14" s="30">
        <v>2.2875000000000001</v>
      </c>
      <c r="BS14" s="40">
        <v>3.05</v>
      </c>
      <c r="BW14" s="30">
        <v>3.05</v>
      </c>
      <c r="BX14" s="40">
        <v>2.2875000000000001</v>
      </c>
      <c r="CB14" s="42">
        <v>3.05</v>
      </c>
      <c r="CC14" s="40">
        <v>3.05</v>
      </c>
      <c r="CF14" s="46"/>
      <c r="CG14" s="23"/>
      <c r="CH14" s="23"/>
      <c r="CI14" s="23"/>
      <c r="CJ14" s="23"/>
      <c r="CK14" s="23"/>
      <c r="CL14" s="23"/>
      <c r="CM14" s="23"/>
      <c r="CN14" s="23"/>
      <c r="CO14" s="47"/>
      <c r="CR14" s="46"/>
      <c r="CS14" s="23"/>
      <c r="CT14" s="23"/>
      <c r="CU14" s="23"/>
      <c r="CV14" s="23"/>
      <c r="CW14" s="23"/>
      <c r="CX14" s="23"/>
      <c r="CY14" s="23"/>
      <c r="CZ14" s="23"/>
      <c r="DA14" s="47"/>
      <c r="DC14" s="60">
        <v>110</v>
      </c>
      <c r="DD14" s="22">
        <v>150</v>
      </c>
      <c r="DF14" s="46"/>
      <c r="DG14" s="23"/>
      <c r="DH14" s="23"/>
      <c r="DI14" s="23"/>
      <c r="DJ14" s="23"/>
      <c r="DK14" s="23"/>
      <c r="DL14" s="23"/>
      <c r="DM14" s="23"/>
      <c r="DN14" s="23"/>
      <c r="DO14" s="23"/>
      <c r="DP14" s="47"/>
      <c r="DY14" s="71">
        <v>0</v>
      </c>
      <c r="DZ14" s="6">
        <v>0.76249999999999996</v>
      </c>
      <c r="EB14" s="46"/>
      <c r="EC14" s="23"/>
      <c r="ED14" s="23"/>
      <c r="EE14" s="23"/>
      <c r="EF14" s="23"/>
      <c r="EG14" s="23"/>
      <c r="EH14" s="23"/>
      <c r="EI14" s="23"/>
      <c r="EJ14" s="23"/>
      <c r="EK14" s="23"/>
      <c r="EL14" s="47"/>
      <c r="EN14" s="74">
        <v>0</v>
      </c>
      <c r="EO14" s="75">
        <v>6.8625000000000007</v>
      </c>
      <c r="EQ14" s="83"/>
      <c r="ER14" s="84"/>
      <c r="ES14" s="84"/>
      <c r="ET14" s="84"/>
      <c r="EU14" s="84"/>
      <c r="EV14" s="84"/>
      <c r="EW14" s="84"/>
      <c r="EX14" s="84"/>
      <c r="EY14" s="85"/>
      <c r="FA14" s="74">
        <v>0</v>
      </c>
      <c r="FB14" s="75">
        <v>6.8625000000000007</v>
      </c>
      <c r="FD14" s="46"/>
      <c r="FE14" s="23"/>
      <c r="FF14" s="23"/>
      <c r="FG14" s="23"/>
      <c r="FH14" s="23"/>
      <c r="FI14" s="23"/>
      <c r="FJ14" s="23"/>
      <c r="FK14" s="23"/>
      <c r="FL14" s="47"/>
      <c r="FN14" s="66">
        <v>0</v>
      </c>
      <c r="FO14" s="6">
        <v>6.8625000000000007</v>
      </c>
      <c r="FQ14" s="46"/>
      <c r="FR14" s="23"/>
      <c r="FS14" s="23"/>
      <c r="FT14" s="23"/>
      <c r="FU14" s="23"/>
      <c r="FV14" s="23"/>
      <c r="FW14" s="23"/>
      <c r="FX14" s="23"/>
      <c r="FY14" s="47"/>
      <c r="GA14" s="75">
        <v>6.8625000000000007</v>
      </c>
      <c r="GB14" s="78">
        <v>6.8625000000000007</v>
      </c>
      <c r="GC14" s="75">
        <v>0.76249999999999996</v>
      </c>
      <c r="GD14" s="74">
        <v>0</v>
      </c>
      <c r="GF14" s="46"/>
      <c r="GG14" s="23"/>
      <c r="GH14" s="23"/>
      <c r="GI14" s="23"/>
      <c r="GJ14" s="23"/>
      <c r="GK14" s="23"/>
      <c r="GL14" s="23"/>
      <c r="GM14" s="47"/>
    </row>
    <row r="15" spans="1:195">
      <c r="A15" s="6">
        <v>1</v>
      </c>
      <c r="B15" s="8" t="s">
        <v>1</v>
      </c>
      <c r="C15" s="8">
        <v>14</v>
      </c>
      <c r="D15" s="5">
        <v>10</v>
      </c>
      <c r="E15" s="5">
        <f>Таблица1[[#This Row],[weight_to_move_mm2]]*0.1525</f>
        <v>1.5249999999999999</v>
      </c>
      <c r="F15" s="6">
        <v>1</v>
      </c>
      <c r="G15" s="5">
        <v>5</v>
      </c>
      <c r="H15" s="5">
        <f>Таблица1[[#This Row],[weight_to_move_mm22]]*0.1525</f>
        <v>0.76249999999999996</v>
      </c>
      <c r="I15" s="6">
        <v>3</v>
      </c>
      <c r="J15" s="5">
        <f>Таблица1[[#This Row],[mass_to_move_mg]]*Таблица1[[#This Row],[Moving_intensity_drying]]</f>
        <v>1.5249999999999999</v>
      </c>
      <c r="K15" s="6">
        <f>Таблица1[[#This Row],[mass_to_move_mg2]]*Таблица1[[#This Row],[Moving_intensity_wetting]]</f>
        <v>2.2874999999999996</v>
      </c>
      <c r="L15" s="5">
        <f>MAX(Таблица1[[#This Row],[mass_to_move_mg]],Таблица1[[#This Row],[mass_to_move_mg2]])</f>
        <v>1.5249999999999999</v>
      </c>
      <c r="M15" s="5">
        <f>MAX(Таблица1[[#This Row],[Moving_intensity_drying]],Таблица1[[#This Row],[Moving_intensity_wetting]])</f>
        <v>3</v>
      </c>
      <c r="N15" s="5">
        <f>Таблица1[[#This Row],[max_mass]]*Таблица1[[#This Row],[max_moving_intentity]]</f>
        <v>4.5749999999999993</v>
      </c>
      <c r="O15" s="5"/>
      <c r="P15" s="5"/>
      <c r="Q15" s="6"/>
      <c r="R15" s="8"/>
      <c r="T15">
        <f>Таблица1[[#This Row],[max_mass]]*Таблица1[[#This Row],[max_moving_intentity]]</f>
        <v>4.5749999999999993</v>
      </c>
      <c r="U15">
        <f t="shared" si="0"/>
        <v>2.2875000000000001</v>
      </c>
      <c r="V15">
        <f t="shared" si="1"/>
        <v>6.1</v>
      </c>
      <c r="W15" s="14"/>
      <c r="X15" s="13"/>
      <c r="Y15" s="13"/>
      <c r="AB15" s="32">
        <v>1.5249999999999999</v>
      </c>
      <c r="AC15" s="27">
        <v>2.2874999999999996</v>
      </c>
      <c r="AE15" s="30">
        <v>2.2875000000000001</v>
      </c>
      <c r="AF15" s="25">
        <v>2.2875000000000001</v>
      </c>
      <c r="AH15" s="30">
        <v>3.05</v>
      </c>
      <c r="AI15" s="25">
        <v>6.1</v>
      </c>
      <c r="AL15" s="32">
        <v>1.5249999999999999</v>
      </c>
      <c r="AM15" s="25">
        <v>2.2875000000000001</v>
      </c>
      <c r="AP15" s="32">
        <v>1.5249999999999999</v>
      </c>
      <c r="AQ15" s="25">
        <v>3.05</v>
      </c>
      <c r="AT15" s="30">
        <v>2.2875000000000001</v>
      </c>
      <c r="AU15" s="25">
        <v>3.05</v>
      </c>
      <c r="AX15" s="30">
        <v>2.2874999999999996</v>
      </c>
      <c r="AY15" s="25">
        <v>2.2875000000000001</v>
      </c>
      <c r="BB15" s="30">
        <v>2.2874999999999996</v>
      </c>
      <c r="BC15" s="25">
        <v>6.1</v>
      </c>
      <c r="BF15" s="30">
        <v>2.2875000000000001</v>
      </c>
      <c r="BG15" s="25">
        <v>6.1</v>
      </c>
      <c r="BJ15" s="30">
        <v>4.5749999999999993</v>
      </c>
      <c r="BK15" s="40">
        <v>2.2875000000000001</v>
      </c>
      <c r="BN15" s="30">
        <v>4.5749999999999993</v>
      </c>
      <c r="BO15" s="40">
        <v>6.1</v>
      </c>
      <c r="BR15" s="30">
        <v>2.2875000000000001</v>
      </c>
      <c r="BS15" s="40">
        <v>6.1</v>
      </c>
      <c r="BW15" s="30">
        <v>4.5749999999999993</v>
      </c>
      <c r="BX15" s="40">
        <v>2.2875000000000001</v>
      </c>
      <c r="CB15" s="42">
        <v>4.5749999999999993</v>
      </c>
      <c r="CC15" s="40">
        <v>6.1</v>
      </c>
      <c r="CF15" s="46"/>
      <c r="CG15" s="23"/>
      <c r="CH15" s="23"/>
      <c r="CI15" s="23"/>
      <c r="CJ15" s="23"/>
      <c r="CK15" s="23"/>
      <c r="CL15" s="23"/>
      <c r="CM15" s="23"/>
      <c r="CN15" s="23"/>
      <c r="CO15" s="47"/>
      <c r="CR15" s="46"/>
      <c r="CS15" s="23"/>
      <c r="CT15" s="23"/>
      <c r="CU15" s="23"/>
      <c r="CV15" s="23"/>
      <c r="CW15" s="23"/>
      <c r="CX15" s="23"/>
      <c r="CY15" s="23"/>
      <c r="CZ15" s="23"/>
      <c r="DA15" s="47"/>
      <c r="DC15" s="60">
        <v>150</v>
      </c>
      <c r="DD15" s="22">
        <v>130</v>
      </c>
      <c r="DF15" s="46"/>
      <c r="DG15" s="23"/>
      <c r="DH15" s="23"/>
      <c r="DI15" s="23"/>
      <c r="DJ15" s="23"/>
      <c r="DK15" s="23"/>
      <c r="DL15" s="23"/>
      <c r="DM15" s="23"/>
      <c r="DN15" s="23"/>
      <c r="DO15" s="23"/>
      <c r="DP15" s="47"/>
      <c r="DY15" s="71">
        <v>0</v>
      </c>
      <c r="DZ15" s="6">
        <v>3.05</v>
      </c>
      <c r="EB15" s="46"/>
      <c r="EC15" s="23"/>
      <c r="ED15" s="23"/>
      <c r="EE15" s="23"/>
      <c r="EF15" s="23"/>
      <c r="EG15" s="23"/>
      <c r="EH15" s="23"/>
      <c r="EI15" s="23"/>
      <c r="EJ15" s="23"/>
      <c r="EK15" s="23"/>
      <c r="EL15" s="47"/>
      <c r="EN15" s="74">
        <v>0</v>
      </c>
      <c r="EO15" s="75">
        <v>2.2875000000000001</v>
      </c>
      <c r="EQ15" s="83"/>
      <c r="ER15" s="84"/>
      <c r="ES15" s="84"/>
      <c r="ET15" s="84"/>
      <c r="EU15" s="84"/>
      <c r="EV15" s="84"/>
      <c r="EW15" s="84"/>
      <c r="EX15" s="84"/>
      <c r="EY15" s="85"/>
      <c r="FA15" s="74">
        <v>0</v>
      </c>
      <c r="FB15" s="75">
        <v>3.05</v>
      </c>
      <c r="FD15" s="46"/>
      <c r="FE15" s="23"/>
      <c r="FF15" s="23"/>
      <c r="FG15" s="23"/>
      <c r="FH15" s="23"/>
      <c r="FI15" s="23"/>
      <c r="FJ15" s="23"/>
      <c r="FK15" s="23"/>
      <c r="FL15" s="47"/>
      <c r="FN15" s="66">
        <v>0</v>
      </c>
      <c r="FO15" s="6">
        <v>2.2875000000000001</v>
      </c>
      <c r="FQ15" s="46"/>
      <c r="FR15" s="23"/>
      <c r="FS15" s="23"/>
      <c r="FT15" s="23"/>
      <c r="FU15" s="23"/>
      <c r="FV15" s="23"/>
      <c r="FW15" s="23"/>
      <c r="FX15" s="23"/>
      <c r="FY15" s="47"/>
      <c r="GA15" s="75">
        <v>2.2875000000000001</v>
      </c>
      <c r="GB15" s="78">
        <v>3.05</v>
      </c>
      <c r="GC15" s="75">
        <v>3.05</v>
      </c>
      <c r="GD15" s="74">
        <v>0</v>
      </c>
      <c r="GF15" s="46"/>
      <c r="GG15" s="23"/>
      <c r="GH15" s="23"/>
      <c r="GI15" s="23"/>
      <c r="GJ15" s="23"/>
      <c r="GK15" s="23"/>
      <c r="GL15" s="23"/>
      <c r="GM15" s="47"/>
    </row>
    <row r="16" spans="1:195">
      <c r="A16" s="6">
        <v>1</v>
      </c>
      <c r="B16" s="8" t="s">
        <v>1</v>
      </c>
      <c r="C16" s="6">
        <v>15</v>
      </c>
      <c r="D16" s="5">
        <v>5</v>
      </c>
      <c r="E16" s="5">
        <f>Таблица1[[#This Row],[weight_to_move_mm2]]*0.1525</f>
        <v>0.76249999999999996</v>
      </c>
      <c r="F16" s="6">
        <v>2</v>
      </c>
      <c r="G16" s="5">
        <v>5</v>
      </c>
      <c r="H16" s="5">
        <f>Таблица1[[#This Row],[weight_to_move_mm22]]*0.1525</f>
        <v>0.76249999999999996</v>
      </c>
      <c r="I16" s="6">
        <v>1</v>
      </c>
      <c r="J16" s="5">
        <f>Таблица1[[#This Row],[mass_to_move_mg]]*Таблица1[[#This Row],[Moving_intensity_drying]]</f>
        <v>1.5249999999999999</v>
      </c>
      <c r="K16" s="6">
        <f>Таблица1[[#This Row],[mass_to_move_mg2]]*Таблица1[[#This Row],[Moving_intensity_wetting]]</f>
        <v>0.76249999999999996</v>
      </c>
      <c r="L16" s="5">
        <f>MAX(Таблица1[[#This Row],[mass_to_move_mg]],Таблица1[[#This Row],[mass_to_move_mg2]])</f>
        <v>0.76249999999999996</v>
      </c>
      <c r="M16" s="5">
        <f>MAX(Таблица1[[#This Row],[Moving_intensity_drying]],Таблица1[[#This Row],[Moving_intensity_wetting]])</f>
        <v>2</v>
      </c>
      <c r="N16" s="5">
        <f>Таблица1[[#This Row],[max_mass]]*Таблица1[[#This Row],[max_moving_intentity]]</f>
        <v>1.5249999999999999</v>
      </c>
      <c r="O16" s="5"/>
      <c r="P16" s="5"/>
      <c r="Q16" s="6"/>
      <c r="R16" s="8"/>
      <c r="T16">
        <f>Таблица1[[#This Row],[max_mass]]*Таблица1[[#This Row],[max_moving_intentity]]</f>
        <v>1.5249999999999999</v>
      </c>
      <c r="U16">
        <f t="shared" si="0"/>
        <v>9.1499999999999986</v>
      </c>
      <c r="V16">
        <f t="shared" si="1"/>
        <v>6.1</v>
      </c>
      <c r="W16" s="14"/>
      <c r="X16" s="13"/>
      <c r="Y16" s="13"/>
      <c r="AB16" s="32">
        <v>1.5249999999999999</v>
      </c>
      <c r="AC16" s="27">
        <v>0.76249999999999996</v>
      </c>
      <c r="AE16" s="30">
        <v>9.1499999999999986</v>
      </c>
      <c r="AF16" s="25">
        <v>4.5749999999999993</v>
      </c>
      <c r="AH16" s="30">
        <v>3.05</v>
      </c>
      <c r="AI16" s="25">
        <v>4.5750000000000002</v>
      </c>
      <c r="AL16" s="32">
        <v>1.5249999999999999</v>
      </c>
      <c r="AM16" s="25">
        <v>9.1499999999999986</v>
      </c>
      <c r="AP16" s="32">
        <v>1.5249999999999999</v>
      </c>
      <c r="AQ16" s="25">
        <v>3.05</v>
      </c>
      <c r="AT16" s="30">
        <v>9.1499999999999986</v>
      </c>
      <c r="AU16" s="25">
        <v>3.05</v>
      </c>
      <c r="AX16" s="30">
        <v>0.76249999999999996</v>
      </c>
      <c r="AY16" s="25">
        <v>4.5749999999999993</v>
      </c>
      <c r="BB16" s="30">
        <v>0.76249999999999996</v>
      </c>
      <c r="BC16" s="25">
        <v>4.5750000000000002</v>
      </c>
      <c r="BF16" s="30">
        <v>4.5749999999999993</v>
      </c>
      <c r="BG16" s="25">
        <v>4.5750000000000002</v>
      </c>
      <c r="BJ16" s="30">
        <v>1.5249999999999999</v>
      </c>
      <c r="BK16" s="40">
        <v>9.1499999999999986</v>
      </c>
      <c r="BN16" s="30">
        <v>1.5249999999999999</v>
      </c>
      <c r="BO16" s="40">
        <v>6.1</v>
      </c>
      <c r="BR16" s="30">
        <v>9.1499999999999986</v>
      </c>
      <c r="BS16" s="40">
        <v>6.1</v>
      </c>
      <c r="BW16" s="30">
        <v>1.5249999999999999</v>
      </c>
      <c r="BX16" s="40">
        <v>9.1499999999999986</v>
      </c>
      <c r="CB16" s="42">
        <v>1.5249999999999999</v>
      </c>
      <c r="CC16" s="40">
        <v>6.1</v>
      </c>
      <c r="CF16" s="46"/>
      <c r="CG16" s="23"/>
      <c r="CH16" s="23"/>
      <c r="CI16" s="23"/>
      <c r="CJ16" s="23"/>
      <c r="CK16" s="23"/>
      <c r="CL16" s="23"/>
      <c r="CM16" s="23"/>
      <c r="CN16" s="23"/>
      <c r="CO16" s="47"/>
      <c r="CR16" s="46"/>
      <c r="CS16" s="23"/>
      <c r="CT16" s="23"/>
      <c r="CU16" s="23"/>
      <c r="CV16" s="23"/>
      <c r="CW16" s="23"/>
      <c r="CX16" s="23"/>
      <c r="CY16" s="23"/>
      <c r="CZ16" s="23"/>
      <c r="DA16" s="47"/>
      <c r="DC16" s="60">
        <v>180</v>
      </c>
      <c r="DD16" s="22">
        <v>120</v>
      </c>
      <c r="DF16" s="46"/>
      <c r="DG16" s="23"/>
      <c r="DH16" s="23"/>
      <c r="DI16" s="23"/>
      <c r="DJ16" s="23"/>
      <c r="DK16" s="23"/>
      <c r="DL16" s="23"/>
      <c r="DM16" s="23"/>
      <c r="DN16" s="23"/>
      <c r="DO16" s="23"/>
      <c r="DP16" s="47"/>
      <c r="DY16" s="71">
        <v>0</v>
      </c>
      <c r="DZ16" s="6">
        <v>4.5749999999999993</v>
      </c>
      <c r="EB16" s="46"/>
      <c r="EC16" s="23"/>
      <c r="ED16" s="23"/>
      <c r="EE16" s="23"/>
      <c r="EF16" s="23"/>
      <c r="EG16" s="23"/>
      <c r="EH16" s="23"/>
      <c r="EI16" s="23"/>
      <c r="EJ16" s="23"/>
      <c r="EK16" s="23"/>
      <c r="EL16" s="47"/>
      <c r="EN16" s="74">
        <v>0</v>
      </c>
      <c r="EO16" s="75">
        <v>2.2875000000000001</v>
      </c>
      <c r="EQ16" s="83"/>
      <c r="ER16" s="84"/>
      <c r="ES16" s="84"/>
      <c r="ET16" s="84"/>
      <c r="EU16" s="84"/>
      <c r="EV16" s="84"/>
      <c r="EW16" s="84"/>
      <c r="EX16" s="84"/>
      <c r="EY16" s="85"/>
      <c r="FA16" s="74">
        <v>0</v>
      </c>
      <c r="FB16" s="75">
        <v>6.1</v>
      </c>
      <c r="FD16" s="46"/>
      <c r="FE16" s="23"/>
      <c r="FF16" s="23"/>
      <c r="FG16" s="23"/>
      <c r="FH16" s="23"/>
      <c r="FI16" s="23"/>
      <c r="FJ16" s="23"/>
      <c r="FK16" s="23"/>
      <c r="FL16" s="47"/>
      <c r="FN16" s="66">
        <v>0</v>
      </c>
      <c r="FO16" s="6">
        <v>2.2875000000000001</v>
      </c>
      <c r="FQ16" s="46"/>
      <c r="FR16" s="23"/>
      <c r="FS16" s="23"/>
      <c r="FT16" s="23"/>
      <c r="FU16" s="23"/>
      <c r="FV16" s="23"/>
      <c r="FW16" s="23"/>
      <c r="FX16" s="23"/>
      <c r="FY16" s="47"/>
      <c r="GA16" s="75">
        <v>2.2875000000000001</v>
      </c>
      <c r="GB16" s="78">
        <v>6.1</v>
      </c>
      <c r="GC16" s="75">
        <v>4.5749999999999993</v>
      </c>
      <c r="GD16" s="74">
        <v>0</v>
      </c>
      <c r="GF16" s="46"/>
      <c r="GG16" s="23"/>
      <c r="GH16" s="23"/>
      <c r="GI16" s="23"/>
      <c r="GJ16" s="23"/>
      <c r="GK16" s="23"/>
      <c r="GL16" s="23"/>
      <c r="GM16" s="47"/>
    </row>
    <row r="17" spans="1:195">
      <c r="A17" s="6">
        <v>1</v>
      </c>
      <c r="B17" s="8" t="s">
        <v>1</v>
      </c>
      <c r="C17" s="8">
        <v>16</v>
      </c>
      <c r="D17" s="5">
        <v>10</v>
      </c>
      <c r="E17" s="5">
        <f>Таблица1[[#This Row],[weight_to_move_mm2]]*0.1525</f>
        <v>1.5249999999999999</v>
      </c>
      <c r="F17" s="6">
        <v>2</v>
      </c>
      <c r="G17" s="5">
        <v>10</v>
      </c>
      <c r="H17" s="5">
        <f>Таблица1[[#This Row],[weight_to_move_mm22]]*0.1525</f>
        <v>1.5249999999999999</v>
      </c>
      <c r="I17" s="6">
        <v>0</v>
      </c>
      <c r="J17" s="5">
        <f>Таблица1[[#This Row],[mass_to_move_mg]]*Таблица1[[#This Row],[Moving_intensity_drying]]</f>
        <v>3.05</v>
      </c>
      <c r="K17" s="6">
        <f>Таблица1[[#This Row],[mass_to_move_mg2]]*Таблица1[[#This Row],[Moving_intensity_wetting]]</f>
        <v>0</v>
      </c>
      <c r="L17" s="5">
        <f>MAX(Таблица1[[#This Row],[mass_to_move_mg]],Таблица1[[#This Row],[mass_to_move_mg2]])</f>
        <v>1.5249999999999999</v>
      </c>
      <c r="M17" s="5">
        <f>MAX(Таблица1[[#This Row],[Moving_intensity_drying]],Таблица1[[#This Row],[Moving_intensity_wetting]])</f>
        <v>2</v>
      </c>
      <c r="N17" s="5">
        <f>Таблица1[[#This Row],[max_mass]]*Таблица1[[#This Row],[max_moving_intentity]]</f>
        <v>3.05</v>
      </c>
      <c r="O17" s="5"/>
      <c r="P17" s="5"/>
      <c r="Q17" s="6"/>
      <c r="R17" s="8"/>
      <c r="T17">
        <f>Таблица1[[#This Row],[max_mass]]*Таблица1[[#This Row],[max_moving_intentity]]</f>
        <v>3.05</v>
      </c>
      <c r="U17">
        <f t="shared" si="0"/>
        <v>9.1499999999999986</v>
      </c>
      <c r="V17">
        <f t="shared" si="1"/>
        <v>9.1499999999999986</v>
      </c>
      <c r="W17" s="14"/>
      <c r="X17" s="13"/>
      <c r="Y17" s="13"/>
      <c r="AB17" s="32">
        <v>3.05</v>
      </c>
      <c r="AC17" s="27">
        <v>0</v>
      </c>
      <c r="AE17" s="30">
        <v>9.1499999999999986</v>
      </c>
      <c r="AF17" s="25">
        <v>6.1</v>
      </c>
      <c r="AH17" s="30">
        <v>3.05</v>
      </c>
      <c r="AI17" s="25">
        <v>9.1499999999999986</v>
      </c>
      <c r="AL17" s="32">
        <v>3.05</v>
      </c>
      <c r="AM17" s="25">
        <v>9.1499999999999986</v>
      </c>
      <c r="AP17" s="32">
        <v>3.05</v>
      </c>
      <c r="AQ17" s="25">
        <v>3.05</v>
      </c>
      <c r="AT17" s="30">
        <v>9.1499999999999986</v>
      </c>
      <c r="AU17" s="25">
        <v>3.05</v>
      </c>
      <c r="AX17" s="30">
        <v>0</v>
      </c>
      <c r="AY17" s="25">
        <v>6.1</v>
      </c>
      <c r="BB17" s="30">
        <v>0</v>
      </c>
      <c r="BC17" s="25">
        <v>9.1499999999999986</v>
      </c>
      <c r="BF17" s="30">
        <v>6.1</v>
      </c>
      <c r="BG17" s="25">
        <v>9.1499999999999986</v>
      </c>
      <c r="BJ17" s="30">
        <v>3.05</v>
      </c>
      <c r="BK17" s="40">
        <v>9.1499999999999986</v>
      </c>
      <c r="BN17" s="30">
        <v>3.05</v>
      </c>
      <c r="BO17" s="40">
        <v>9.1499999999999986</v>
      </c>
      <c r="BR17" s="30">
        <v>9.1499999999999986</v>
      </c>
      <c r="BS17" s="40">
        <v>9.1499999999999986</v>
      </c>
      <c r="BW17" s="30">
        <v>3.05</v>
      </c>
      <c r="BX17" s="40">
        <v>9.1499999999999986</v>
      </c>
      <c r="CB17" s="42">
        <v>3.05</v>
      </c>
      <c r="CC17" s="40">
        <v>9.1499999999999986</v>
      </c>
      <c r="CF17" s="46"/>
      <c r="CG17" s="23"/>
      <c r="CH17" s="23"/>
      <c r="CI17" s="23"/>
      <c r="CJ17" s="23"/>
      <c r="CK17" s="23"/>
      <c r="CL17" s="23"/>
      <c r="CM17" s="23"/>
      <c r="CN17" s="23"/>
      <c r="CO17" s="47"/>
      <c r="CR17" s="46"/>
      <c r="CS17" s="23"/>
      <c r="CT17" s="23"/>
      <c r="CU17" s="23"/>
      <c r="CV17" s="23"/>
      <c r="CW17" s="23"/>
      <c r="CX17" s="23"/>
      <c r="CY17" s="23"/>
      <c r="CZ17" s="23"/>
      <c r="DA17" s="47"/>
      <c r="DC17" s="60">
        <v>140</v>
      </c>
      <c r="DD17" s="22">
        <v>140</v>
      </c>
      <c r="DF17" s="46"/>
      <c r="DG17" s="23"/>
      <c r="DH17" s="23"/>
      <c r="DI17" s="23"/>
      <c r="DJ17" s="23"/>
      <c r="DK17" s="23"/>
      <c r="DL17" s="23"/>
      <c r="DM17" s="23"/>
      <c r="DN17" s="23"/>
      <c r="DO17" s="23"/>
      <c r="DP17" s="47"/>
      <c r="DY17" s="71">
        <v>4.6825000000000001</v>
      </c>
      <c r="DZ17" s="6">
        <v>1.5249999999999999</v>
      </c>
      <c r="EB17" s="46"/>
      <c r="EC17" s="23"/>
      <c r="ED17" s="23"/>
      <c r="EE17" s="23"/>
      <c r="EF17" s="23"/>
      <c r="EG17" s="23"/>
      <c r="EH17" s="23"/>
      <c r="EI17" s="23"/>
      <c r="EJ17" s="23"/>
      <c r="EK17" s="23"/>
      <c r="EL17" s="47"/>
      <c r="EN17" s="74">
        <v>4.6825000000000001</v>
      </c>
      <c r="EO17" s="75">
        <v>9.1499999999999986</v>
      </c>
      <c r="EQ17" s="83"/>
      <c r="ER17" s="84"/>
      <c r="ES17" s="84"/>
      <c r="ET17" s="84"/>
      <c r="EU17" s="84"/>
      <c r="EV17" s="84"/>
      <c r="EW17" s="84"/>
      <c r="EX17" s="84"/>
      <c r="EY17" s="85"/>
      <c r="FA17" s="74">
        <v>4.6825000000000001</v>
      </c>
      <c r="FB17" s="75">
        <v>6.1</v>
      </c>
      <c r="FD17" s="46"/>
      <c r="FE17" s="23"/>
      <c r="FF17" s="23"/>
      <c r="FG17" s="23"/>
      <c r="FH17" s="23"/>
      <c r="FI17" s="23"/>
      <c r="FJ17" s="23"/>
      <c r="FK17" s="23"/>
      <c r="FL17" s="47"/>
      <c r="FN17" s="66">
        <v>4.6825000000000001</v>
      </c>
      <c r="FO17" s="6">
        <v>9.1499999999999986</v>
      </c>
      <c r="FQ17" s="46"/>
      <c r="FR17" s="23"/>
      <c r="FS17" s="23"/>
      <c r="FT17" s="23"/>
      <c r="FU17" s="23"/>
      <c r="FV17" s="23"/>
      <c r="FW17" s="23"/>
      <c r="FX17" s="23"/>
      <c r="FY17" s="47"/>
      <c r="GA17" s="75">
        <v>9.1499999999999986</v>
      </c>
      <c r="GB17" s="78">
        <v>6.1</v>
      </c>
      <c r="GC17" s="75">
        <v>1.5249999999999999</v>
      </c>
      <c r="GD17" s="74">
        <v>4.6825000000000001</v>
      </c>
      <c r="GF17" s="46"/>
      <c r="GG17" s="23"/>
      <c r="GH17" s="23"/>
      <c r="GI17" s="23"/>
      <c r="GJ17" s="23"/>
      <c r="GK17" s="23"/>
      <c r="GL17" s="23"/>
      <c r="GM17" s="47"/>
    </row>
    <row r="18" spans="1:195">
      <c r="A18" s="6">
        <v>1</v>
      </c>
      <c r="B18" s="8" t="s">
        <v>1</v>
      </c>
      <c r="C18" s="8">
        <v>17</v>
      </c>
      <c r="D18" s="5">
        <v>10</v>
      </c>
      <c r="E18" s="5">
        <f>Таблица1[[#This Row],[weight_to_move_mm2]]*0.1525</f>
        <v>1.5249999999999999</v>
      </c>
      <c r="F18" s="6">
        <v>2</v>
      </c>
      <c r="G18" s="5">
        <v>10</v>
      </c>
      <c r="H18" s="5">
        <f>Таблица1[[#This Row],[weight_to_move_mm22]]*0.1525</f>
        <v>1.5249999999999999</v>
      </c>
      <c r="I18" s="6">
        <v>2</v>
      </c>
      <c r="J18" s="5">
        <f>Таблица1[[#This Row],[mass_to_move_mg]]*Таблица1[[#This Row],[Moving_intensity_drying]]</f>
        <v>3.05</v>
      </c>
      <c r="K18" s="6">
        <f>Таблица1[[#This Row],[mass_to_move_mg2]]*Таблица1[[#This Row],[Moving_intensity_wetting]]</f>
        <v>3.05</v>
      </c>
      <c r="L18" s="5">
        <f>MAX(Таблица1[[#This Row],[mass_to_move_mg]],Таблица1[[#This Row],[mass_to_move_mg2]])</f>
        <v>1.5249999999999999</v>
      </c>
      <c r="M18" s="5">
        <f>MAX(Таблица1[[#This Row],[Moving_intensity_drying]],Таблица1[[#This Row],[Moving_intensity_wetting]])</f>
        <v>2</v>
      </c>
      <c r="N18" s="5">
        <f>Таблица1[[#This Row],[max_mass]]*Таблица1[[#This Row],[max_moving_intentity]]</f>
        <v>3.05</v>
      </c>
      <c r="O18" s="5"/>
      <c r="P18" s="5"/>
      <c r="Q18" s="6"/>
      <c r="R18" s="8"/>
      <c r="T18">
        <f>Таблица1[[#This Row],[max_mass]]*Таблица1[[#This Row],[max_moving_intentity]]</f>
        <v>3.05</v>
      </c>
      <c r="U18">
        <f t="shared" si="0"/>
        <v>9.1499999999999986</v>
      </c>
      <c r="V18">
        <f t="shared" si="1"/>
        <v>6.1</v>
      </c>
      <c r="W18" s="14"/>
      <c r="X18" s="13"/>
      <c r="Y18" s="13"/>
      <c r="AB18" s="32">
        <v>3.05</v>
      </c>
      <c r="AC18" s="27">
        <v>3.05</v>
      </c>
      <c r="AE18" s="30">
        <v>9.1499999999999986</v>
      </c>
      <c r="AF18" s="25">
        <v>3.05</v>
      </c>
      <c r="AH18" s="30">
        <v>6.1</v>
      </c>
      <c r="AI18" s="25">
        <v>6.1</v>
      </c>
      <c r="AL18" s="32">
        <v>3.05</v>
      </c>
      <c r="AM18" s="25">
        <v>9.1499999999999986</v>
      </c>
      <c r="AP18" s="32">
        <v>3.05</v>
      </c>
      <c r="AQ18" s="25">
        <v>6.1</v>
      </c>
      <c r="AT18" s="30">
        <v>9.1499999999999986</v>
      </c>
      <c r="AU18" s="25">
        <v>6.1</v>
      </c>
      <c r="AX18" s="30">
        <v>3.05</v>
      </c>
      <c r="AY18" s="25">
        <v>3.05</v>
      </c>
      <c r="BB18" s="30">
        <v>3.05</v>
      </c>
      <c r="BC18" s="25">
        <v>6.1</v>
      </c>
      <c r="BF18" s="30">
        <v>3.05</v>
      </c>
      <c r="BG18" s="25">
        <v>6.1</v>
      </c>
      <c r="BJ18" s="30">
        <v>3.05</v>
      </c>
      <c r="BK18" s="40">
        <v>9.1499999999999986</v>
      </c>
      <c r="BN18" s="30">
        <v>3.05</v>
      </c>
      <c r="BO18" s="40">
        <v>6.1</v>
      </c>
      <c r="BR18" s="30">
        <v>9.1499999999999986</v>
      </c>
      <c r="BS18" s="40">
        <v>6.1</v>
      </c>
      <c r="BW18" s="30">
        <v>3.05</v>
      </c>
      <c r="BX18" s="40">
        <v>9.1499999999999986</v>
      </c>
      <c r="CB18" s="42">
        <v>3.05</v>
      </c>
      <c r="CC18" s="40">
        <v>6.1</v>
      </c>
      <c r="CF18" s="46"/>
      <c r="CG18" s="23"/>
      <c r="CH18" s="23"/>
      <c r="CI18" s="23"/>
      <c r="CJ18" s="23"/>
      <c r="CK18" s="23"/>
      <c r="CL18" s="23"/>
      <c r="CM18" s="23"/>
      <c r="CN18" s="23"/>
      <c r="CO18" s="47"/>
      <c r="CR18" s="46"/>
      <c r="CS18" s="23"/>
      <c r="CT18" s="23"/>
      <c r="CU18" s="23"/>
      <c r="CV18" s="23"/>
      <c r="CW18" s="23"/>
      <c r="CX18" s="23"/>
      <c r="CY18" s="23"/>
      <c r="CZ18" s="23"/>
      <c r="DA18" s="47"/>
      <c r="DC18" s="60">
        <v>110</v>
      </c>
      <c r="DD18" s="22">
        <v>120</v>
      </c>
      <c r="DF18" s="46"/>
      <c r="DG18" s="23"/>
      <c r="DH18" s="23"/>
      <c r="DI18" s="23"/>
      <c r="DJ18" s="23"/>
      <c r="DK18" s="23"/>
      <c r="DL18" s="23"/>
      <c r="DM18" s="23"/>
      <c r="DN18" s="23"/>
      <c r="DO18" s="23"/>
      <c r="DP18" s="47"/>
      <c r="DY18" s="71">
        <v>4.6825000000000001</v>
      </c>
      <c r="DZ18" s="6">
        <v>3.05</v>
      </c>
      <c r="EB18" s="46"/>
      <c r="EC18" s="23"/>
      <c r="ED18" s="23"/>
      <c r="EE18" s="23"/>
      <c r="EF18" s="23"/>
      <c r="EG18" s="23"/>
      <c r="EH18" s="23"/>
      <c r="EI18" s="23"/>
      <c r="EJ18" s="23"/>
      <c r="EK18" s="23"/>
      <c r="EL18" s="47"/>
      <c r="EN18" s="74">
        <v>4.6825000000000001</v>
      </c>
      <c r="EO18" s="75">
        <v>9.1499999999999986</v>
      </c>
      <c r="EQ18" s="83"/>
      <c r="ER18" s="84"/>
      <c r="ES18" s="84"/>
      <c r="ET18" s="84"/>
      <c r="EU18" s="84"/>
      <c r="EV18" s="84"/>
      <c r="EW18" s="84"/>
      <c r="EX18" s="84"/>
      <c r="EY18" s="85"/>
      <c r="FA18" s="74">
        <v>4.6825000000000001</v>
      </c>
      <c r="FB18" s="75">
        <v>9.1499999999999986</v>
      </c>
      <c r="FD18" s="46"/>
      <c r="FE18" s="23"/>
      <c r="FF18" s="23"/>
      <c r="FG18" s="23"/>
      <c r="FH18" s="23"/>
      <c r="FI18" s="23"/>
      <c r="FJ18" s="23"/>
      <c r="FK18" s="23"/>
      <c r="FL18" s="47"/>
      <c r="FN18" s="66">
        <v>4.6825000000000001</v>
      </c>
      <c r="FO18" s="6">
        <v>9.1499999999999986</v>
      </c>
      <c r="FQ18" s="46"/>
      <c r="FR18" s="23"/>
      <c r="FS18" s="23"/>
      <c r="FT18" s="23"/>
      <c r="FU18" s="23"/>
      <c r="FV18" s="23"/>
      <c r="FW18" s="23"/>
      <c r="FX18" s="23"/>
      <c r="FY18" s="47"/>
      <c r="GA18" s="75">
        <v>9.1499999999999986</v>
      </c>
      <c r="GB18" s="78">
        <v>9.1499999999999986</v>
      </c>
      <c r="GC18" s="75">
        <v>3.05</v>
      </c>
      <c r="GD18" s="74">
        <v>4.6825000000000001</v>
      </c>
      <c r="GF18" s="46"/>
      <c r="GG18" s="23"/>
      <c r="GH18" s="23"/>
      <c r="GI18" s="23"/>
      <c r="GJ18" s="23"/>
      <c r="GK18" s="23"/>
      <c r="GL18" s="23"/>
      <c r="GM18" s="47"/>
    </row>
    <row r="19" spans="1:195">
      <c r="A19" s="6">
        <v>1</v>
      </c>
      <c r="B19" s="8" t="s">
        <v>1</v>
      </c>
      <c r="C19" s="8">
        <v>18</v>
      </c>
      <c r="D19" s="5">
        <v>10</v>
      </c>
      <c r="E19" s="5">
        <f>Таблица1[[#This Row],[weight_to_move_mm2]]*0.1525</f>
        <v>1.5249999999999999</v>
      </c>
      <c r="F19" s="6">
        <v>1</v>
      </c>
      <c r="G19" s="5">
        <v>10</v>
      </c>
      <c r="H19" s="5">
        <f>Таблица1[[#This Row],[weight_to_move_mm22]]*0.1525</f>
        <v>1.5249999999999999</v>
      </c>
      <c r="I19" s="6">
        <v>2</v>
      </c>
      <c r="J19" s="5">
        <f>Таблица1[[#This Row],[mass_to_move_mg]]*Таблица1[[#This Row],[Moving_intensity_drying]]</f>
        <v>1.5249999999999999</v>
      </c>
      <c r="K19" s="6">
        <f>Таблица1[[#This Row],[mass_to_move_mg2]]*Таблица1[[#This Row],[Moving_intensity_wetting]]</f>
        <v>3.05</v>
      </c>
      <c r="L19" s="5">
        <f>MAX(Таблица1[[#This Row],[mass_to_move_mg]],Таблица1[[#This Row],[mass_to_move_mg2]])</f>
        <v>1.5249999999999999</v>
      </c>
      <c r="M19" s="5">
        <f>MAX(Таблица1[[#This Row],[Moving_intensity_drying]],Таблица1[[#This Row],[Moving_intensity_wetting]])</f>
        <v>2</v>
      </c>
      <c r="N19" s="5">
        <f>Таблица1[[#This Row],[max_mass]]*Таблица1[[#This Row],[max_moving_intentity]]</f>
        <v>3.05</v>
      </c>
      <c r="O19" s="5"/>
      <c r="P19" s="5"/>
      <c r="Q19" s="6"/>
      <c r="R19" s="8"/>
      <c r="T19">
        <f>Таблица1[[#This Row],[max_mass]]*Таблица1[[#This Row],[max_moving_intentity]]</f>
        <v>3.05</v>
      </c>
      <c r="U19">
        <f t="shared" si="0"/>
        <v>6.1</v>
      </c>
      <c r="V19">
        <f t="shared" si="1"/>
        <v>3.8125</v>
      </c>
      <c r="W19" s="14"/>
      <c r="X19" s="13"/>
      <c r="Y19" s="13"/>
      <c r="AB19" s="32">
        <v>1.5249999999999999</v>
      </c>
      <c r="AC19" s="27">
        <v>3.05</v>
      </c>
      <c r="AE19" s="30">
        <v>6.1</v>
      </c>
      <c r="AF19" s="25">
        <v>3.05</v>
      </c>
      <c r="AH19" s="30">
        <v>0</v>
      </c>
      <c r="AI19" s="25">
        <v>3.8125</v>
      </c>
      <c r="AL19" s="32">
        <v>1.5249999999999999</v>
      </c>
      <c r="AM19" s="25">
        <v>6.1</v>
      </c>
      <c r="AP19" s="32">
        <v>1.5249999999999999</v>
      </c>
      <c r="AQ19" s="25">
        <v>0</v>
      </c>
      <c r="AT19" s="30">
        <v>6.1</v>
      </c>
      <c r="AU19" s="25">
        <v>0</v>
      </c>
      <c r="AX19" s="30">
        <v>3.05</v>
      </c>
      <c r="AY19" s="25">
        <v>3.05</v>
      </c>
      <c r="BB19" s="30">
        <v>3.05</v>
      </c>
      <c r="BC19" s="25">
        <v>3.8125</v>
      </c>
      <c r="BF19" s="30">
        <v>3.05</v>
      </c>
      <c r="BG19" s="25">
        <v>3.8125</v>
      </c>
      <c r="BJ19" s="30">
        <v>3.05</v>
      </c>
      <c r="BK19" s="40">
        <v>6.1</v>
      </c>
      <c r="BN19" s="30">
        <v>3.05</v>
      </c>
      <c r="BO19" s="40">
        <v>3.8125</v>
      </c>
      <c r="BR19" s="30">
        <v>6.1</v>
      </c>
      <c r="BS19" s="40">
        <v>3.8125</v>
      </c>
      <c r="BW19" s="30">
        <v>3.05</v>
      </c>
      <c r="BX19" s="40">
        <v>6.1</v>
      </c>
      <c r="CB19" s="42">
        <v>3.05</v>
      </c>
      <c r="CC19" s="40">
        <v>3.8125</v>
      </c>
      <c r="CF19" s="46"/>
      <c r="CG19" s="23"/>
      <c r="CH19" s="23"/>
      <c r="CI19" s="23"/>
      <c r="CJ19" s="23"/>
      <c r="CK19" s="23"/>
      <c r="CL19" s="23"/>
      <c r="CM19" s="23"/>
      <c r="CN19" s="23"/>
      <c r="CO19" s="47"/>
      <c r="CR19" s="46"/>
      <c r="CS19" s="23"/>
      <c r="CT19" s="23"/>
      <c r="CU19" s="23"/>
      <c r="CV19" s="23"/>
      <c r="CW19" s="23"/>
      <c r="CX19" s="23"/>
      <c r="CY19" s="23"/>
      <c r="CZ19" s="23"/>
      <c r="DA19" s="47"/>
      <c r="DC19" s="60">
        <v>200</v>
      </c>
      <c r="DD19" s="22">
        <v>190</v>
      </c>
      <c r="DF19" s="46"/>
      <c r="DG19" s="23"/>
      <c r="DH19" s="23"/>
      <c r="DI19" s="23"/>
      <c r="DJ19" s="23"/>
      <c r="DK19" s="23"/>
      <c r="DL19" s="23"/>
      <c r="DM19" s="23"/>
      <c r="DN19" s="23"/>
      <c r="DO19" s="23"/>
      <c r="DP19" s="47"/>
      <c r="DY19" s="71">
        <v>4.6825000000000001</v>
      </c>
      <c r="DZ19" s="6">
        <v>3.05</v>
      </c>
      <c r="EB19" s="46"/>
      <c r="EC19" s="23"/>
      <c r="ED19" s="23"/>
      <c r="EE19" s="23"/>
      <c r="EF19" s="23"/>
      <c r="EG19" s="23"/>
      <c r="EH19" s="23"/>
      <c r="EI19" s="23"/>
      <c r="EJ19" s="23"/>
      <c r="EK19" s="23"/>
      <c r="EL19" s="47"/>
      <c r="EN19" s="74">
        <v>4.6825000000000001</v>
      </c>
      <c r="EO19" s="75">
        <v>9.1499999999999986</v>
      </c>
      <c r="EQ19" s="83"/>
      <c r="ER19" s="84"/>
      <c r="ES19" s="84"/>
      <c r="ET19" s="84"/>
      <c r="EU19" s="84"/>
      <c r="EV19" s="84"/>
      <c r="EW19" s="84"/>
      <c r="EX19" s="84"/>
      <c r="EY19" s="85"/>
      <c r="FA19" s="74">
        <v>4.6825000000000001</v>
      </c>
      <c r="FB19" s="75">
        <v>6.1</v>
      </c>
      <c r="FD19" s="46"/>
      <c r="FE19" s="23"/>
      <c r="FF19" s="23"/>
      <c r="FG19" s="23"/>
      <c r="FH19" s="23"/>
      <c r="FI19" s="23"/>
      <c r="FJ19" s="23"/>
      <c r="FK19" s="23"/>
      <c r="FL19" s="47"/>
      <c r="FN19" s="66">
        <v>4.6825000000000001</v>
      </c>
      <c r="FO19" s="6">
        <v>9.1499999999999986</v>
      </c>
      <c r="FQ19" s="46"/>
      <c r="FR19" s="23"/>
      <c r="FS19" s="23"/>
      <c r="FT19" s="23"/>
      <c r="FU19" s="23"/>
      <c r="FV19" s="23"/>
      <c r="FW19" s="23"/>
      <c r="FX19" s="23"/>
      <c r="FY19" s="47"/>
      <c r="GA19" s="75">
        <v>9.1499999999999986</v>
      </c>
      <c r="GB19" s="78">
        <v>6.1</v>
      </c>
      <c r="GC19" s="75">
        <v>3.05</v>
      </c>
      <c r="GD19" s="74">
        <v>4.6825000000000001</v>
      </c>
      <c r="GF19" s="46"/>
      <c r="GG19" s="23"/>
      <c r="GH19" s="23"/>
      <c r="GI19" s="23"/>
      <c r="GJ19" s="23"/>
      <c r="GK19" s="23"/>
      <c r="GL19" s="23"/>
      <c r="GM19" s="47"/>
    </row>
    <row r="20" spans="1:195">
      <c r="A20" s="6">
        <v>1</v>
      </c>
      <c r="B20" s="8" t="s">
        <v>1</v>
      </c>
      <c r="C20" s="8">
        <v>19</v>
      </c>
      <c r="D20" s="5">
        <v>10</v>
      </c>
      <c r="E20" s="5">
        <f>Таблица1[[#This Row],[weight_to_move_mm2]]*0.1525</f>
        <v>1.5249999999999999</v>
      </c>
      <c r="F20" s="6">
        <v>2</v>
      </c>
      <c r="G20" s="5">
        <v>10</v>
      </c>
      <c r="H20" s="5">
        <f>Таблица1[[#This Row],[weight_to_move_mm22]]*0.1525</f>
        <v>1.5249999999999999</v>
      </c>
      <c r="I20" s="6">
        <v>1</v>
      </c>
      <c r="J20" s="5">
        <f>Таблица1[[#This Row],[mass_to_move_mg]]*Таблица1[[#This Row],[Moving_intensity_drying]]</f>
        <v>3.05</v>
      </c>
      <c r="K20" s="6">
        <f>Таблица1[[#This Row],[mass_to_move_mg2]]*Таблица1[[#This Row],[Moving_intensity_wetting]]</f>
        <v>1.5249999999999999</v>
      </c>
      <c r="L20" s="5">
        <f>MAX(Таблица1[[#This Row],[mass_to_move_mg]],Таблица1[[#This Row],[mass_to_move_mg2]])</f>
        <v>1.5249999999999999</v>
      </c>
      <c r="M20" s="5">
        <f>MAX(Таблица1[[#This Row],[Moving_intensity_drying]],Таблица1[[#This Row],[Moving_intensity_wetting]])</f>
        <v>2</v>
      </c>
      <c r="N20" s="5">
        <f>Таблица1[[#This Row],[max_mass]]*Таблица1[[#This Row],[max_moving_intentity]]</f>
        <v>3.05</v>
      </c>
      <c r="O20" s="5"/>
      <c r="P20" s="5"/>
      <c r="Q20" s="6"/>
      <c r="R20" s="8"/>
      <c r="T20">
        <f>Таблица1[[#This Row],[max_mass]]*Таблица1[[#This Row],[max_moving_intentity]]</f>
        <v>3.05</v>
      </c>
      <c r="U20">
        <f t="shared" si="0"/>
        <v>7.625</v>
      </c>
      <c r="V20">
        <f t="shared" si="1"/>
        <v>13.725000000000001</v>
      </c>
      <c r="W20" s="14"/>
      <c r="X20" s="13"/>
      <c r="Y20" s="13"/>
      <c r="AB20" s="32">
        <v>3.05</v>
      </c>
      <c r="AC20" s="27">
        <v>1.5249999999999999</v>
      </c>
      <c r="AE20" s="30">
        <v>3.8125</v>
      </c>
      <c r="AF20" s="25">
        <v>7.625</v>
      </c>
      <c r="AH20" s="30">
        <v>9.15</v>
      </c>
      <c r="AI20" s="25">
        <v>9.1499999999999986</v>
      </c>
      <c r="AL20" s="32">
        <v>3.05</v>
      </c>
      <c r="AM20" s="25">
        <v>3.8125</v>
      </c>
      <c r="AP20" s="32">
        <v>3.05</v>
      </c>
      <c r="AQ20" s="25">
        <v>9.15</v>
      </c>
      <c r="AT20" s="30">
        <v>3.8125</v>
      </c>
      <c r="AU20" s="25">
        <v>9.15</v>
      </c>
      <c r="AX20" s="30">
        <v>1.5249999999999999</v>
      </c>
      <c r="AY20" s="25">
        <v>7.625</v>
      </c>
      <c r="BB20" s="30">
        <v>1.5249999999999999</v>
      </c>
      <c r="BC20" s="25">
        <v>9.1499999999999986</v>
      </c>
      <c r="BF20" s="30">
        <v>7.625</v>
      </c>
      <c r="BG20" s="25">
        <v>9.1499999999999986</v>
      </c>
      <c r="BJ20" s="30">
        <v>3.05</v>
      </c>
      <c r="BK20" s="40">
        <v>7.625</v>
      </c>
      <c r="BN20" s="30">
        <v>3.05</v>
      </c>
      <c r="BO20" s="40">
        <v>13.725000000000001</v>
      </c>
      <c r="BR20" s="30">
        <v>7.625</v>
      </c>
      <c r="BS20" s="40">
        <v>13.725000000000001</v>
      </c>
      <c r="BW20" s="30">
        <v>3.05</v>
      </c>
      <c r="BX20" s="40">
        <v>7.625</v>
      </c>
      <c r="CB20" s="42">
        <v>3.05</v>
      </c>
      <c r="CC20" s="40">
        <v>13.725000000000001</v>
      </c>
      <c r="CF20" s="46"/>
      <c r="CG20" s="23"/>
      <c r="CH20" s="23"/>
      <c r="CI20" s="23"/>
      <c r="CJ20" s="23"/>
      <c r="CK20" s="23"/>
      <c r="CL20" s="23"/>
      <c r="CM20" s="23"/>
      <c r="CN20" s="23"/>
      <c r="CO20" s="47"/>
      <c r="CR20" s="46"/>
      <c r="CS20" s="23"/>
      <c r="CT20" s="23"/>
      <c r="CU20" s="23"/>
      <c r="CV20" s="23"/>
      <c r="CW20" s="23"/>
      <c r="CX20" s="23"/>
      <c r="CY20" s="23"/>
      <c r="CZ20" s="23"/>
      <c r="DA20" s="47"/>
      <c r="DC20" s="60">
        <v>150</v>
      </c>
      <c r="DD20" s="22">
        <v>130</v>
      </c>
      <c r="DF20" s="46"/>
      <c r="DG20" s="23"/>
      <c r="DH20" s="23"/>
      <c r="DI20" s="23"/>
      <c r="DJ20" s="23"/>
      <c r="DK20" s="23"/>
      <c r="DL20" s="23"/>
      <c r="DM20" s="23"/>
      <c r="DN20" s="23"/>
      <c r="DO20" s="23"/>
      <c r="DP20" s="47"/>
      <c r="DY20" s="71">
        <v>4.6825000000000001</v>
      </c>
      <c r="DZ20" s="6">
        <v>3.05</v>
      </c>
      <c r="EB20" s="46"/>
      <c r="EC20" s="23"/>
      <c r="ED20" s="23"/>
      <c r="EE20" s="23"/>
      <c r="EF20" s="23"/>
      <c r="EG20" s="23"/>
      <c r="EH20" s="23"/>
      <c r="EI20" s="23"/>
      <c r="EJ20" s="23"/>
      <c r="EK20" s="23"/>
      <c r="EL20" s="47"/>
      <c r="EN20" s="74">
        <v>4.6825000000000001</v>
      </c>
      <c r="EO20" s="75">
        <v>6.1</v>
      </c>
      <c r="EQ20" s="83"/>
      <c r="ER20" s="84"/>
      <c r="ES20" s="84"/>
      <c r="ET20" s="84"/>
      <c r="EU20" s="84"/>
      <c r="EV20" s="84"/>
      <c r="EW20" s="84"/>
      <c r="EX20" s="84"/>
      <c r="EY20" s="85"/>
      <c r="FA20" s="74">
        <v>4.6825000000000001</v>
      </c>
      <c r="FB20" s="75">
        <v>3.8125</v>
      </c>
      <c r="FD20" s="46"/>
      <c r="FE20" s="23"/>
      <c r="FF20" s="23"/>
      <c r="FG20" s="23"/>
      <c r="FH20" s="23"/>
      <c r="FI20" s="23"/>
      <c r="FJ20" s="23"/>
      <c r="FK20" s="23"/>
      <c r="FL20" s="47"/>
      <c r="FN20" s="66">
        <v>4.6825000000000001</v>
      </c>
      <c r="FO20" s="6">
        <v>6.1</v>
      </c>
      <c r="FQ20" s="46"/>
      <c r="FR20" s="23"/>
      <c r="FS20" s="23"/>
      <c r="FT20" s="23"/>
      <c r="FU20" s="23"/>
      <c r="FV20" s="23"/>
      <c r="FW20" s="23"/>
      <c r="FX20" s="23"/>
      <c r="FY20" s="47"/>
      <c r="GA20" s="75">
        <v>6.1</v>
      </c>
      <c r="GB20" s="78">
        <v>3.8125</v>
      </c>
      <c r="GC20" s="75">
        <v>3.05</v>
      </c>
      <c r="GD20" s="74">
        <v>4.6825000000000001</v>
      </c>
      <c r="GF20" s="46"/>
      <c r="GG20" s="23"/>
      <c r="GH20" s="23"/>
      <c r="GI20" s="23"/>
      <c r="GJ20" s="23"/>
      <c r="GK20" s="23"/>
      <c r="GL20" s="23"/>
      <c r="GM20" s="47"/>
    </row>
    <row r="21" spans="1:195">
      <c r="A21" s="6">
        <v>1</v>
      </c>
      <c r="B21" s="8" t="s">
        <v>1</v>
      </c>
      <c r="C21" s="6">
        <v>20</v>
      </c>
      <c r="D21" s="5">
        <v>5</v>
      </c>
      <c r="E21" s="5">
        <f>Таблица1[[#This Row],[weight_to_move_mm2]]*0.1525</f>
        <v>0.76249999999999996</v>
      </c>
      <c r="F21" s="6">
        <v>3</v>
      </c>
      <c r="G21" s="5">
        <v>5</v>
      </c>
      <c r="H21" s="5">
        <f>Таблица1[[#This Row],[weight_to_move_mm22]]*0.1525</f>
        <v>0.76249999999999996</v>
      </c>
      <c r="I21" s="6">
        <v>3</v>
      </c>
      <c r="J21" s="5">
        <f>Таблица1[[#This Row],[mass_to_move_mg]]*Таблица1[[#This Row],[Moving_intensity_drying]]</f>
        <v>2.2874999999999996</v>
      </c>
      <c r="K21" s="6">
        <f>Таблица1[[#This Row],[mass_to_move_mg2]]*Таблица1[[#This Row],[Moving_intensity_wetting]]</f>
        <v>2.2874999999999996</v>
      </c>
      <c r="L21" s="5">
        <f>MAX(Таблица1[[#This Row],[mass_to_move_mg]],Таблица1[[#This Row],[mass_to_move_mg2]])</f>
        <v>0.76249999999999996</v>
      </c>
      <c r="M21" s="5">
        <f>MAX(Таблица1[[#This Row],[Moving_intensity_drying]],Таблица1[[#This Row],[Moving_intensity_wetting]])</f>
        <v>3</v>
      </c>
      <c r="N21" s="5">
        <f>Таблица1[[#This Row],[max_mass]]*Таблица1[[#This Row],[max_moving_intentity]]</f>
        <v>2.2874999999999996</v>
      </c>
      <c r="O21" s="5"/>
      <c r="P21" s="5"/>
      <c r="Q21" s="6"/>
      <c r="R21" s="8"/>
      <c r="T21">
        <f>Таблица1[[#This Row],[max_mass]]*Таблица1[[#This Row],[max_moving_intentity]]</f>
        <v>2.2874999999999996</v>
      </c>
      <c r="U21">
        <f t="shared" si="0"/>
        <v>3.8125</v>
      </c>
      <c r="V21">
        <f t="shared" si="1"/>
        <v>18.299999999999997</v>
      </c>
      <c r="W21" s="14"/>
      <c r="X21" s="13"/>
      <c r="Y21" s="13"/>
      <c r="AB21" s="32">
        <v>2.2874999999999996</v>
      </c>
      <c r="AC21" s="27">
        <v>2.2874999999999996</v>
      </c>
      <c r="AE21" s="30">
        <v>3.8125</v>
      </c>
      <c r="AF21" s="25">
        <v>3.8125</v>
      </c>
      <c r="AH21" s="30">
        <v>6.1</v>
      </c>
      <c r="AI21" s="25">
        <v>16.47</v>
      </c>
      <c r="AL21" s="32">
        <v>2.2874999999999996</v>
      </c>
      <c r="AM21" s="25">
        <v>3.8125</v>
      </c>
      <c r="AP21" s="32">
        <v>2.2874999999999996</v>
      </c>
      <c r="AQ21" s="25">
        <v>6.1</v>
      </c>
      <c r="AT21" s="30">
        <v>3.8125</v>
      </c>
      <c r="AU21" s="25">
        <v>6.1</v>
      </c>
      <c r="AX21" s="30">
        <v>2.2874999999999996</v>
      </c>
      <c r="AY21" s="25">
        <v>3.8125</v>
      </c>
      <c r="BB21" s="30">
        <v>2.2874999999999996</v>
      </c>
      <c r="BC21" s="25">
        <v>16.47</v>
      </c>
      <c r="BF21" s="30">
        <v>3.8125</v>
      </c>
      <c r="BG21" s="25">
        <v>16.47</v>
      </c>
      <c r="BJ21" s="30">
        <v>2.2874999999999996</v>
      </c>
      <c r="BK21" s="40">
        <v>3.8125</v>
      </c>
      <c r="BN21" s="30">
        <v>2.2874999999999996</v>
      </c>
      <c r="BO21" s="40">
        <v>18.299999999999997</v>
      </c>
      <c r="BR21" s="30">
        <v>3.8125</v>
      </c>
      <c r="BS21" s="40">
        <v>18.299999999999997</v>
      </c>
      <c r="BW21" s="30">
        <v>2.2874999999999996</v>
      </c>
      <c r="BX21" s="40">
        <v>3.8125</v>
      </c>
      <c r="CB21" s="42">
        <v>2.2874999999999996</v>
      </c>
      <c r="CC21" s="40">
        <v>18.299999999999997</v>
      </c>
      <c r="CF21" s="46"/>
      <c r="CG21" s="23"/>
      <c r="CH21" s="23"/>
      <c r="CI21" s="23"/>
      <c r="CJ21" s="23"/>
      <c r="CK21" s="23"/>
      <c r="CL21" s="23"/>
      <c r="CM21" s="23"/>
      <c r="CN21" s="23"/>
      <c r="CO21" s="47"/>
      <c r="CR21" s="46"/>
      <c r="CS21" s="23"/>
      <c r="CT21" s="23"/>
      <c r="CU21" s="23"/>
      <c r="CV21" s="23"/>
      <c r="CW21" s="23"/>
      <c r="CX21" s="23"/>
      <c r="CY21" s="23"/>
      <c r="CZ21" s="23"/>
      <c r="DA21" s="47"/>
      <c r="DC21" s="60">
        <v>140</v>
      </c>
      <c r="DD21" s="22">
        <v>170</v>
      </c>
      <c r="DF21" s="46"/>
      <c r="DG21" s="23"/>
      <c r="DH21" s="23"/>
      <c r="DI21" s="23"/>
      <c r="DJ21" s="23"/>
      <c r="DK21" s="23"/>
      <c r="DL21" s="23"/>
      <c r="DM21" s="23"/>
      <c r="DN21" s="23"/>
      <c r="DO21" s="23"/>
      <c r="DP21" s="47"/>
      <c r="DY21" s="71">
        <v>4.6825000000000001</v>
      </c>
      <c r="DZ21" s="6">
        <v>3.05</v>
      </c>
      <c r="EB21" s="46"/>
      <c r="EC21" s="23"/>
      <c r="ED21" s="23"/>
      <c r="EE21" s="23"/>
      <c r="EF21" s="23"/>
      <c r="EG21" s="23"/>
      <c r="EH21" s="23"/>
      <c r="EI21" s="23"/>
      <c r="EJ21" s="23"/>
      <c r="EK21" s="23"/>
      <c r="EL21" s="47"/>
      <c r="EN21" s="74">
        <v>4.6825000000000001</v>
      </c>
      <c r="EO21" s="75">
        <v>7.625</v>
      </c>
      <c r="EQ21" s="83"/>
      <c r="ER21" s="84"/>
      <c r="ES21" s="84"/>
      <c r="ET21" s="84"/>
      <c r="EU21" s="84"/>
      <c r="EV21" s="84"/>
      <c r="EW21" s="84"/>
      <c r="EX21" s="84"/>
      <c r="EY21" s="85"/>
      <c r="FA21" s="74">
        <v>4.6825000000000001</v>
      </c>
      <c r="FB21" s="75">
        <v>13.725000000000001</v>
      </c>
      <c r="FD21" s="46"/>
      <c r="FE21" s="23"/>
      <c r="FF21" s="23"/>
      <c r="FG21" s="23"/>
      <c r="FH21" s="23"/>
      <c r="FI21" s="23"/>
      <c r="FJ21" s="23"/>
      <c r="FK21" s="23"/>
      <c r="FL21" s="47"/>
      <c r="FN21" s="66">
        <v>4.6825000000000001</v>
      </c>
      <c r="FO21" s="6">
        <v>7.625</v>
      </c>
      <c r="FQ21" s="46"/>
      <c r="FR21" s="23"/>
      <c r="FS21" s="23"/>
      <c r="FT21" s="23"/>
      <c r="FU21" s="23"/>
      <c r="FV21" s="23"/>
      <c r="FW21" s="23"/>
      <c r="FX21" s="23"/>
      <c r="FY21" s="47"/>
      <c r="GA21" s="75">
        <v>7.625</v>
      </c>
      <c r="GB21" s="78">
        <v>13.725000000000001</v>
      </c>
      <c r="GC21" s="75">
        <v>3.05</v>
      </c>
      <c r="GD21" s="74">
        <v>4.6825000000000001</v>
      </c>
      <c r="GF21" s="46"/>
      <c r="GG21" s="23"/>
      <c r="GH21" s="23"/>
      <c r="GI21" s="23"/>
      <c r="GJ21" s="23"/>
      <c r="GK21" s="23"/>
      <c r="GL21" s="23"/>
      <c r="GM21" s="47"/>
    </row>
    <row r="22" spans="1:195" ht="15" thickBot="1">
      <c r="A22" s="7">
        <v>1</v>
      </c>
      <c r="B22" s="11" t="s">
        <v>1</v>
      </c>
      <c r="C22" s="10">
        <v>21</v>
      </c>
      <c r="D22" s="12">
        <v>5</v>
      </c>
      <c r="E22" s="12">
        <f>Таблица1[[#This Row],[weight_to_move_mm2]]*0.1525</f>
        <v>0.76249999999999996</v>
      </c>
      <c r="F22" s="10">
        <v>1</v>
      </c>
      <c r="G22" s="12">
        <v>5</v>
      </c>
      <c r="H22" s="12">
        <f>Таблица1[[#This Row],[weight_to_move_mm22]]*0.1525</f>
        <v>0.76249999999999996</v>
      </c>
      <c r="I22" s="10">
        <v>1</v>
      </c>
      <c r="J22" s="12">
        <f>Таблица1[[#This Row],[mass_to_move_mg]]*Таблица1[[#This Row],[Moving_intensity_drying]]</f>
        <v>0.76249999999999996</v>
      </c>
      <c r="K22" s="10">
        <f>Таблица1[[#This Row],[mass_to_move_mg2]]*Таблица1[[#This Row],[Moving_intensity_wetting]]</f>
        <v>0.76249999999999996</v>
      </c>
      <c r="L22" s="34">
        <f>MAX(Таблица1[[#This Row],[mass_to_move_mg]],Таблица1[[#This Row],[mass_to_move_mg2]])</f>
        <v>0.76249999999999996</v>
      </c>
      <c r="M22" s="12">
        <f>MAX(Таблица1[[#This Row],[Moving_intensity_drying]],Таблица1[[#This Row],[Moving_intensity_wetting]])</f>
        <v>1</v>
      </c>
      <c r="N22" s="12">
        <f>Таблица1[[#This Row],[max_mass]]*Таблица1[[#This Row],[max_moving_intentity]]</f>
        <v>0.76249999999999996</v>
      </c>
      <c r="O22" s="12"/>
      <c r="P22" s="12"/>
      <c r="Q22" s="10"/>
      <c r="R22" s="11"/>
      <c r="T22">
        <f>Таблица1[[#This Row],[max_mass]]*Таблица1[[#This Row],[max_moving_intentity]]</f>
        <v>0.76249999999999996</v>
      </c>
      <c r="U22">
        <f t="shared" si="0"/>
        <v>7.625</v>
      </c>
      <c r="V22">
        <f t="shared" si="1"/>
        <v>20.13</v>
      </c>
      <c r="W22" s="14"/>
      <c r="X22" s="13"/>
      <c r="Y22" s="13"/>
      <c r="AB22" s="33">
        <v>0.76249999999999996</v>
      </c>
      <c r="AC22" s="28">
        <v>0.76249999999999996</v>
      </c>
      <c r="AE22" s="31">
        <v>7.625</v>
      </c>
      <c r="AF22" s="26">
        <v>3.8125</v>
      </c>
      <c r="AH22" s="31">
        <v>20.13</v>
      </c>
      <c r="AI22" s="26">
        <v>10.065</v>
      </c>
      <c r="AL22" s="33">
        <v>0.76249999999999996</v>
      </c>
      <c r="AM22" s="26">
        <v>7.625</v>
      </c>
      <c r="AP22" s="33">
        <v>0.76249999999999996</v>
      </c>
      <c r="AQ22" s="26">
        <v>20.13</v>
      </c>
      <c r="AT22" s="31">
        <v>7.625</v>
      </c>
      <c r="AU22" s="26">
        <v>20.13</v>
      </c>
      <c r="AX22" s="31">
        <v>0.76249999999999996</v>
      </c>
      <c r="AY22" s="26">
        <v>3.8125</v>
      </c>
      <c r="BB22" s="31">
        <v>0.76249999999999996</v>
      </c>
      <c r="BC22" s="26">
        <v>10.065</v>
      </c>
      <c r="BF22" s="31">
        <v>3.8125</v>
      </c>
      <c r="BG22" s="26">
        <v>10.065</v>
      </c>
      <c r="BJ22" s="31">
        <v>0.76249999999999996</v>
      </c>
      <c r="BK22" s="41">
        <v>7.625</v>
      </c>
      <c r="BN22" s="31">
        <v>0.76249999999999996</v>
      </c>
      <c r="BO22" s="41">
        <v>20.13</v>
      </c>
      <c r="BR22" s="31">
        <v>7.625</v>
      </c>
      <c r="BS22" s="41">
        <v>20.13</v>
      </c>
      <c r="BW22" s="30">
        <v>0.76249999999999996</v>
      </c>
      <c r="BX22" s="25">
        <v>7.625</v>
      </c>
      <c r="CB22" s="42">
        <v>0.76249999999999996</v>
      </c>
      <c r="CC22" s="41">
        <v>20.13</v>
      </c>
      <c r="CF22" s="46"/>
      <c r="CG22" s="23"/>
      <c r="CH22" s="23"/>
      <c r="CI22" s="23"/>
      <c r="CJ22" s="23"/>
      <c r="CK22" s="23"/>
      <c r="CL22" s="23"/>
      <c r="CM22" s="23"/>
      <c r="CN22" s="23"/>
      <c r="CO22" s="47"/>
      <c r="CR22" s="46"/>
      <c r="CS22" s="23"/>
      <c r="CT22" s="23"/>
      <c r="CU22" s="23"/>
      <c r="CV22" s="23"/>
      <c r="CW22" s="23"/>
      <c r="CX22" s="23"/>
      <c r="CY22" s="23"/>
      <c r="CZ22" s="23"/>
      <c r="DA22" s="47"/>
      <c r="DC22" s="60">
        <v>170</v>
      </c>
      <c r="DD22" s="22">
        <v>120</v>
      </c>
      <c r="DF22" s="46"/>
      <c r="DG22" s="23"/>
      <c r="DH22" s="23"/>
      <c r="DI22" s="23"/>
      <c r="DJ22" s="23"/>
      <c r="DK22" s="23"/>
      <c r="DL22" s="23"/>
      <c r="DM22" s="23"/>
      <c r="DN22" s="23"/>
      <c r="DO22" s="23"/>
      <c r="DP22" s="47"/>
      <c r="DY22" s="71">
        <v>4.6825000000000001</v>
      </c>
      <c r="DZ22" s="6">
        <v>2.2874999999999996</v>
      </c>
      <c r="EB22" s="46"/>
      <c r="EC22" s="23"/>
      <c r="ED22" s="23"/>
      <c r="EE22" s="23"/>
      <c r="EF22" s="23"/>
      <c r="EG22" s="23"/>
      <c r="EH22" s="23"/>
      <c r="EI22" s="23"/>
      <c r="EJ22" s="23"/>
      <c r="EK22" s="23"/>
      <c r="EL22" s="47"/>
      <c r="EN22" s="74">
        <v>4.6825000000000001</v>
      </c>
      <c r="EO22" s="75">
        <v>3.8125</v>
      </c>
      <c r="EQ22" s="83"/>
      <c r="ER22" s="84"/>
      <c r="ES22" s="84"/>
      <c r="ET22" s="84"/>
      <c r="EU22" s="84"/>
      <c r="EV22" s="84"/>
      <c r="EW22" s="84"/>
      <c r="EX22" s="84"/>
      <c r="EY22" s="85"/>
      <c r="FA22" s="74">
        <v>4.6825000000000001</v>
      </c>
      <c r="FB22" s="75">
        <v>18.299999999999997</v>
      </c>
      <c r="FD22" s="46"/>
      <c r="FE22" s="23"/>
      <c r="FF22" s="23"/>
      <c r="FG22" s="23"/>
      <c r="FH22" s="23"/>
      <c r="FI22" s="23"/>
      <c r="FJ22" s="23"/>
      <c r="FK22" s="23"/>
      <c r="FL22" s="47"/>
      <c r="FN22" s="66">
        <v>4.6825000000000001</v>
      </c>
      <c r="FO22" s="6">
        <v>3.8125</v>
      </c>
      <c r="FQ22" s="46"/>
      <c r="FR22" s="23"/>
      <c r="FS22" s="23"/>
      <c r="FT22" s="23"/>
      <c r="FU22" s="23"/>
      <c r="FV22" s="23"/>
      <c r="FW22" s="23"/>
      <c r="FX22" s="23"/>
      <c r="FY22" s="47"/>
      <c r="GA22" s="75">
        <v>3.8125</v>
      </c>
      <c r="GB22" s="78">
        <v>18.299999999999997</v>
      </c>
      <c r="GC22" s="75">
        <v>2.2874999999999996</v>
      </c>
      <c r="GD22" s="74">
        <v>4.6825000000000001</v>
      </c>
      <c r="GF22" s="46"/>
      <c r="GG22" s="23"/>
      <c r="GH22" s="23"/>
      <c r="GI22" s="23"/>
      <c r="GJ22" s="23"/>
      <c r="GK22" s="23"/>
      <c r="GL22" s="23"/>
      <c r="GM22" s="47"/>
    </row>
    <row r="23" spans="1:195">
      <c r="A23" s="6">
        <v>1</v>
      </c>
      <c r="B23" s="8" t="s">
        <v>2</v>
      </c>
      <c r="C23" s="6">
        <v>1</v>
      </c>
      <c r="D23" s="5">
        <v>5</v>
      </c>
      <c r="E23" s="5">
        <f>Таблица1[[#This Row],[weight_to_move_mm2]]*0.1525</f>
        <v>0.76249999999999996</v>
      </c>
      <c r="F23" s="6">
        <v>2</v>
      </c>
      <c r="G23" s="5">
        <v>5</v>
      </c>
      <c r="H23" s="5">
        <f>Таблица1[[#This Row],[weight_to_move_mm22]]*0.1525</f>
        <v>0.76249999999999996</v>
      </c>
      <c r="I23" s="6">
        <v>1</v>
      </c>
      <c r="J23" s="5">
        <f>Таблица1[[#This Row],[mass_to_move_mg]]*Таблица1[[#This Row],[Moving_intensity_drying]]</f>
        <v>1.5249999999999999</v>
      </c>
      <c r="K23" s="6">
        <f>Таблица1[[#This Row],[mass_to_move_mg2]]*Таблица1[[#This Row],[Moving_intensity_wetting]]</f>
        <v>0.76249999999999996</v>
      </c>
      <c r="L23" s="5">
        <f>MAX(Таблица1[[#This Row],[mass_to_move_mg]],Таблица1[[#This Row],[mass_to_move_mg2]])</f>
        <v>0.76249999999999996</v>
      </c>
      <c r="M23" s="5">
        <f>MAX(Таблица1[[#This Row],[Moving_intensity_drying]],Таблица1[[#This Row],[Moving_intensity_wetting]])</f>
        <v>2</v>
      </c>
      <c r="N23" s="5">
        <f>Таблица1[[#This Row],[max_mass]]*Таблица1[[#This Row],[max_moving_intentity]]</f>
        <v>1.5249999999999999</v>
      </c>
      <c r="O23" s="5"/>
      <c r="P23" s="5"/>
      <c r="Q23" s="6"/>
      <c r="R23" s="8"/>
      <c r="T23" s="56">
        <f>SUM(T2:T22)</f>
        <v>60.54249999999999</v>
      </c>
      <c r="U23" s="56">
        <f>SUM(U2:U22)</f>
        <v>92.262499999999989</v>
      </c>
      <c r="V23" s="56">
        <f>SUM(V2:V22)</f>
        <v>128.405</v>
      </c>
      <c r="W23" s="14"/>
      <c r="X23" s="14"/>
      <c r="AA23" t="s">
        <v>22</v>
      </c>
      <c r="AB23" s="51">
        <f t="shared" ref="AB23:AC23" si="2">AVERAGE(AB2:AB22)</f>
        <v>2.2294047619047612</v>
      </c>
      <c r="AC23" s="51">
        <f t="shared" si="2"/>
        <v>2.1858333333333331</v>
      </c>
      <c r="AD23" s="51"/>
      <c r="AE23" s="51">
        <f>AVERAGE(AE2:AE22)</f>
        <v>3.8124999999999991</v>
      </c>
      <c r="AF23" s="51">
        <f>AVERAGE(AF2:AF22)</f>
        <v>2.9773809523809525</v>
      </c>
      <c r="AG23" s="51"/>
      <c r="AH23" s="51">
        <f t="shared" ref="AH23:BS23" si="3">AVERAGE(AH2:AH22)</f>
        <v>3.8270238095238094</v>
      </c>
      <c r="AI23" s="51">
        <f t="shared" si="3"/>
        <v>4.8219047619047615</v>
      </c>
      <c r="AJ23" s="51"/>
      <c r="AK23" s="51"/>
      <c r="AL23" s="51">
        <f t="shared" si="3"/>
        <v>2.2294047619047612</v>
      </c>
      <c r="AM23" s="51">
        <f t="shared" si="3"/>
        <v>3.8124999999999991</v>
      </c>
      <c r="AN23" s="51"/>
      <c r="AO23" s="51"/>
      <c r="AP23" s="51">
        <f t="shared" si="3"/>
        <v>2.2294047619047612</v>
      </c>
      <c r="AQ23" s="51">
        <f t="shared" si="3"/>
        <v>3.8270238095238094</v>
      </c>
      <c r="AR23" s="51"/>
      <c r="AS23" s="51"/>
      <c r="AT23" s="51">
        <f t="shared" si="3"/>
        <v>3.8124999999999991</v>
      </c>
      <c r="AU23" s="51">
        <f t="shared" si="3"/>
        <v>3.8270238095238094</v>
      </c>
      <c r="AV23" s="51"/>
      <c r="AW23" s="51"/>
      <c r="AX23" s="51">
        <f t="shared" si="3"/>
        <v>2.1858333333333331</v>
      </c>
      <c r="AY23" s="51">
        <f t="shared" si="3"/>
        <v>2.9773809523809525</v>
      </c>
      <c r="AZ23" s="51"/>
      <c r="BA23" s="51"/>
      <c r="BB23" s="51">
        <f t="shared" si="3"/>
        <v>2.1858333333333331</v>
      </c>
      <c r="BC23" s="51">
        <f t="shared" si="3"/>
        <v>4.8219047619047615</v>
      </c>
      <c r="BD23" s="51"/>
      <c r="BE23" s="51"/>
      <c r="BF23" s="51">
        <f t="shared" si="3"/>
        <v>2.9773809523809525</v>
      </c>
      <c r="BG23" s="51">
        <f t="shared" si="3"/>
        <v>4.8219047619047615</v>
      </c>
      <c r="BH23" s="51"/>
      <c r="BI23" s="51"/>
      <c r="BJ23" s="51">
        <f t="shared" si="3"/>
        <v>2.8829761904761901</v>
      </c>
      <c r="BK23" s="51">
        <f t="shared" si="3"/>
        <v>4.3934523809523807</v>
      </c>
      <c r="BL23" s="51"/>
      <c r="BM23" s="51"/>
      <c r="BN23" s="51">
        <f t="shared" si="3"/>
        <v>2.8829761904761901</v>
      </c>
      <c r="BO23" s="51">
        <f t="shared" si="3"/>
        <v>6.1145238095238099</v>
      </c>
      <c r="BP23" s="51"/>
      <c r="BQ23" s="51"/>
      <c r="BR23" s="51">
        <f t="shared" si="3"/>
        <v>4.3934523809523807</v>
      </c>
      <c r="BS23" s="51">
        <f t="shared" si="3"/>
        <v>6.1145238095238099</v>
      </c>
      <c r="BW23" s="57" t="s">
        <v>17</v>
      </c>
      <c r="BX23" s="58">
        <v>1.5249999999999999</v>
      </c>
      <c r="CB23" s="42">
        <v>1.5249999999999999</v>
      </c>
      <c r="CC23" s="52" t="s">
        <v>17</v>
      </c>
      <c r="CF23" s="46"/>
      <c r="CG23" s="23"/>
      <c r="CH23" s="23"/>
      <c r="CI23" s="23"/>
      <c r="CJ23" s="23"/>
      <c r="CK23" s="23"/>
      <c r="CL23" s="23"/>
      <c r="CM23" s="23"/>
      <c r="CN23" s="23"/>
      <c r="CO23" s="47"/>
      <c r="CR23" s="46"/>
      <c r="CS23" s="23"/>
      <c r="CT23" s="23"/>
      <c r="CU23" s="23"/>
      <c r="CV23" s="23"/>
      <c r="CW23" s="23"/>
      <c r="CX23" s="23"/>
      <c r="CY23" s="23"/>
      <c r="CZ23" s="23"/>
      <c r="DA23" s="47"/>
      <c r="DC23" s="61">
        <v>160</v>
      </c>
      <c r="DD23" s="61">
        <v>130</v>
      </c>
      <c r="DF23" s="46"/>
      <c r="DG23" s="23"/>
      <c r="DH23" s="23"/>
      <c r="DI23" s="23"/>
      <c r="DJ23" s="23"/>
      <c r="DK23" s="23"/>
      <c r="DL23" s="23"/>
      <c r="DM23" s="23"/>
      <c r="DN23" s="23"/>
      <c r="DO23" s="23"/>
      <c r="DP23" s="47"/>
      <c r="DY23" s="71">
        <v>4.6825000000000001</v>
      </c>
      <c r="DZ23" s="6">
        <v>0.76249999999999996</v>
      </c>
      <c r="EB23" s="46"/>
      <c r="EC23" s="23"/>
      <c r="ED23" s="23"/>
      <c r="EE23" s="23"/>
      <c r="EF23" s="23"/>
      <c r="EG23" s="23"/>
      <c r="EH23" s="23"/>
      <c r="EI23" s="23"/>
      <c r="EJ23" s="23"/>
      <c r="EK23" s="23"/>
      <c r="EL23" s="47"/>
      <c r="EN23" s="74">
        <v>4.6825000000000001</v>
      </c>
      <c r="EO23" s="75">
        <v>7.625</v>
      </c>
      <c r="EQ23" s="83"/>
      <c r="ER23" s="84"/>
      <c r="ES23" s="84"/>
      <c r="ET23" s="84"/>
      <c r="EU23" s="84"/>
      <c r="EV23" s="84"/>
      <c r="EW23" s="84"/>
      <c r="EX23" s="84"/>
      <c r="EY23" s="85"/>
      <c r="FA23" s="74">
        <v>4.6825000000000001</v>
      </c>
      <c r="FB23" s="75">
        <v>20.13</v>
      </c>
      <c r="FD23" s="46"/>
      <c r="FE23" s="23"/>
      <c r="FF23" s="23"/>
      <c r="FG23" s="23"/>
      <c r="FH23" s="23"/>
      <c r="FI23" s="23"/>
      <c r="FJ23" s="23"/>
      <c r="FK23" s="23"/>
      <c r="FL23" s="47"/>
      <c r="FN23" s="66">
        <v>4.6825000000000001</v>
      </c>
      <c r="FO23" s="6">
        <v>7.625</v>
      </c>
      <c r="FQ23" s="46"/>
      <c r="FR23" s="23"/>
      <c r="FS23" s="23"/>
      <c r="FT23" s="23"/>
      <c r="FU23" s="23"/>
      <c r="FV23" s="23"/>
      <c r="FW23" s="23"/>
      <c r="FX23" s="23"/>
      <c r="FY23" s="47"/>
      <c r="GA23" s="75">
        <v>7.625</v>
      </c>
      <c r="GB23" s="78">
        <v>20.13</v>
      </c>
      <c r="GC23" s="75">
        <v>0.76249999999999996</v>
      </c>
      <c r="GD23" s="74">
        <v>4.6825000000000001</v>
      </c>
      <c r="GF23" s="46"/>
      <c r="GG23" s="23"/>
      <c r="GH23" s="23"/>
      <c r="GI23" s="23"/>
      <c r="GJ23" s="23"/>
      <c r="GK23" s="23"/>
      <c r="GL23" s="23"/>
      <c r="GM23" s="47"/>
    </row>
    <row r="24" spans="1:195">
      <c r="A24" s="6">
        <v>1</v>
      </c>
      <c r="B24" s="8" t="s">
        <v>2</v>
      </c>
      <c r="C24" s="6">
        <v>2</v>
      </c>
      <c r="D24" s="5">
        <v>5</v>
      </c>
      <c r="E24" s="5">
        <f>Таблица1[[#This Row],[weight_to_move_mm2]]*0.1525</f>
        <v>0.76249999999999996</v>
      </c>
      <c r="F24" s="6">
        <v>1</v>
      </c>
      <c r="G24" s="5">
        <v>5</v>
      </c>
      <c r="H24" s="5">
        <f>Таблица1[[#This Row],[weight_to_move_mm22]]*0.1525</f>
        <v>0.76249999999999996</v>
      </c>
      <c r="I24" s="6">
        <v>2</v>
      </c>
      <c r="J24" s="5">
        <f>Таблица1[[#This Row],[mass_to_move_mg]]*Таблица1[[#This Row],[Moving_intensity_drying]]</f>
        <v>0.76249999999999996</v>
      </c>
      <c r="K24" s="6">
        <f>Таблица1[[#This Row],[mass_to_move_mg2]]*Таблица1[[#This Row],[Moving_intensity_wetting]]</f>
        <v>1.5249999999999999</v>
      </c>
      <c r="L24" s="5">
        <f>MAX(Таблица1[[#This Row],[mass_to_move_mg]],Таблица1[[#This Row],[mass_to_move_mg2]])</f>
        <v>0.76249999999999996</v>
      </c>
      <c r="M24" s="5">
        <f>MAX(Таблица1[[#This Row],[Moving_intensity_drying]],Таблица1[[#This Row],[Moving_intensity_wetting]])</f>
        <v>2</v>
      </c>
      <c r="N24" s="5">
        <f>Таблица1[[#This Row],[max_mass]]*Таблица1[[#This Row],[max_moving_intentity]]</f>
        <v>1.5249999999999999</v>
      </c>
      <c r="O24" s="5"/>
      <c r="P24" s="5"/>
      <c r="Q24" s="6"/>
      <c r="R24" s="8"/>
      <c r="W24" s="14"/>
      <c r="X24" s="14"/>
      <c r="AA24" t="s">
        <v>23</v>
      </c>
      <c r="AB24" s="17" t="e">
        <f ca="1">_xlfn.STDEV.S(AB2:AB22)</f>
        <v>#NAME?</v>
      </c>
      <c r="AC24" s="17" t="e">
        <f ca="1">_xlfn.STDEV.S(AC2:AC22)</f>
        <v>#NAME?</v>
      </c>
      <c r="AD24" s="17"/>
      <c r="AE24" s="17" t="e">
        <f t="shared" ref="AE24:BS24" ca="1" si="4">_xlfn.STDEV.S(AE2:AE22)</f>
        <v>#NAME?</v>
      </c>
      <c r="AF24" s="17" t="e">
        <f t="shared" ca="1" si="4"/>
        <v>#NAME?</v>
      </c>
      <c r="AG24" s="17"/>
      <c r="AH24" s="17" t="e">
        <f t="shared" ca="1" si="4"/>
        <v>#NAME?</v>
      </c>
      <c r="AI24" s="17" t="e">
        <f t="shared" ca="1" si="4"/>
        <v>#NAME?</v>
      </c>
      <c r="AJ24" s="17"/>
      <c r="AK24" s="17"/>
      <c r="AL24" s="17" t="e">
        <f t="shared" ca="1" si="4"/>
        <v>#NAME?</v>
      </c>
      <c r="AM24" s="17" t="e">
        <f t="shared" ca="1" si="4"/>
        <v>#NAME?</v>
      </c>
      <c r="AN24" s="17"/>
      <c r="AO24" s="17"/>
      <c r="AP24" s="17" t="e">
        <f t="shared" ca="1" si="4"/>
        <v>#NAME?</v>
      </c>
      <c r="AQ24" s="17" t="e">
        <f t="shared" ca="1" si="4"/>
        <v>#NAME?</v>
      </c>
      <c r="AR24" s="17"/>
      <c r="AS24" s="17"/>
      <c r="AT24" s="17" t="e">
        <f t="shared" ca="1" si="4"/>
        <v>#NAME?</v>
      </c>
      <c r="AU24" s="17" t="e">
        <f t="shared" ca="1" si="4"/>
        <v>#NAME?</v>
      </c>
      <c r="AV24" s="17"/>
      <c r="AW24" s="17"/>
      <c r="AX24" s="17" t="e">
        <f t="shared" ca="1" si="4"/>
        <v>#NAME?</v>
      </c>
      <c r="AY24" s="17" t="e">
        <f t="shared" ca="1" si="4"/>
        <v>#NAME?</v>
      </c>
      <c r="AZ24" s="17"/>
      <c r="BA24" s="17"/>
      <c r="BB24" s="17" t="e">
        <f t="shared" ca="1" si="4"/>
        <v>#NAME?</v>
      </c>
      <c r="BC24" s="17" t="e">
        <f t="shared" ca="1" si="4"/>
        <v>#NAME?</v>
      </c>
      <c r="BD24" s="17"/>
      <c r="BE24" s="17"/>
      <c r="BF24" s="17" t="e">
        <f t="shared" ca="1" si="4"/>
        <v>#NAME?</v>
      </c>
      <c r="BG24" s="17" t="e">
        <f t="shared" ca="1" si="4"/>
        <v>#NAME?</v>
      </c>
      <c r="BH24" s="17"/>
      <c r="BI24" s="17"/>
      <c r="BJ24" s="17" t="e">
        <f t="shared" ca="1" si="4"/>
        <v>#NAME?</v>
      </c>
      <c r="BK24" s="17" t="e">
        <f t="shared" ca="1" si="4"/>
        <v>#NAME?</v>
      </c>
      <c r="BL24" s="17"/>
      <c r="BM24" s="17"/>
      <c r="BN24" s="17" t="e">
        <f t="shared" ca="1" si="4"/>
        <v>#NAME?</v>
      </c>
      <c r="BO24" s="17" t="e">
        <f t="shared" ca="1" si="4"/>
        <v>#NAME?</v>
      </c>
      <c r="BP24" s="17"/>
      <c r="BQ24" s="17"/>
      <c r="BR24" s="17" t="e">
        <f t="shared" ca="1" si="4"/>
        <v>#NAME?</v>
      </c>
      <c r="BS24" s="17" t="e">
        <f t="shared" ca="1" si="4"/>
        <v>#NAME?</v>
      </c>
      <c r="BW24" s="42" t="s">
        <v>17</v>
      </c>
      <c r="BX24" s="25">
        <v>2.2874999999999996</v>
      </c>
      <c r="CB24" s="42">
        <v>1.5249999999999999</v>
      </c>
      <c r="CC24" s="52" t="s">
        <v>17</v>
      </c>
      <c r="CF24" s="46"/>
      <c r="CG24" s="23"/>
      <c r="CH24" s="23"/>
      <c r="CI24" s="23"/>
      <c r="CJ24" s="23"/>
      <c r="CK24" s="23"/>
      <c r="CL24" s="23"/>
      <c r="CM24" s="23"/>
      <c r="CN24" s="23"/>
      <c r="CO24" s="47"/>
      <c r="CR24" s="46"/>
      <c r="CS24" s="23"/>
      <c r="CT24" s="23"/>
      <c r="CU24" s="23"/>
      <c r="CV24" s="23"/>
      <c r="CW24" s="23"/>
      <c r="CX24" s="23"/>
      <c r="CY24" s="23"/>
      <c r="CZ24" s="23"/>
      <c r="DA24" s="47"/>
      <c r="DC24" s="60">
        <v>90</v>
      </c>
      <c r="DD24" s="22">
        <v>170</v>
      </c>
      <c r="DF24" s="46"/>
      <c r="DG24" s="23"/>
      <c r="DH24" s="23"/>
      <c r="DI24" s="23"/>
      <c r="DJ24" s="23"/>
      <c r="DK24" s="23"/>
      <c r="DL24" s="23"/>
      <c r="DM24" s="23"/>
      <c r="DN24" s="23"/>
      <c r="DO24" s="23"/>
      <c r="DP24" s="47"/>
      <c r="DY24" s="71">
        <v>4.6825000000000001</v>
      </c>
      <c r="DZ24" s="6" t="s">
        <v>17</v>
      </c>
      <c r="EB24" s="46"/>
      <c r="EC24" s="23"/>
      <c r="ED24" s="23"/>
      <c r="EE24" s="23"/>
      <c r="EF24" s="23"/>
      <c r="EG24" s="23"/>
      <c r="EH24" s="23"/>
      <c r="EI24" s="23"/>
      <c r="EJ24" s="23"/>
      <c r="EK24" s="23"/>
      <c r="EL24" s="47"/>
      <c r="EN24" s="74">
        <v>4.6825000000000001</v>
      </c>
      <c r="EO24" s="76" t="s">
        <v>17</v>
      </c>
      <c r="EQ24" s="83"/>
      <c r="ER24" s="84"/>
      <c r="ES24" s="84"/>
      <c r="ET24" s="84"/>
      <c r="EU24" s="84"/>
      <c r="EV24" s="84"/>
      <c r="EW24" s="84"/>
      <c r="EX24" s="84"/>
      <c r="EY24" s="85"/>
      <c r="FA24" s="74">
        <v>4.6825000000000001</v>
      </c>
      <c r="FB24" s="76" t="s">
        <v>17</v>
      </c>
      <c r="FD24" s="46"/>
      <c r="FE24" s="23"/>
      <c r="FF24" s="23"/>
      <c r="FG24" s="23"/>
      <c r="FH24" s="23"/>
      <c r="FI24" s="23"/>
      <c r="FJ24" s="23"/>
      <c r="FK24" s="23"/>
      <c r="FL24" s="47"/>
      <c r="FN24" s="66">
        <v>4.6825000000000001</v>
      </c>
      <c r="FO24" s="6">
        <v>1.5249999999999999</v>
      </c>
      <c r="FQ24" s="46"/>
      <c r="FR24" s="23"/>
      <c r="FS24" s="23"/>
      <c r="FT24" s="23"/>
      <c r="FU24" s="23"/>
      <c r="FV24" s="23"/>
      <c r="FW24" s="23"/>
      <c r="FX24" s="23"/>
      <c r="FY24" s="47"/>
      <c r="GA24" s="76" t="s">
        <v>17</v>
      </c>
      <c r="GB24" s="79" t="s">
        <v>17</v>
      </c>
      <c r="GC24" s="75" t="s">
        <v>17</v>
      </c>
      <c r="GD24" s="74">
        <v>4.6825000000000001</v>
      </c>
      <c r="GF24" s="46"/>
      <c r="GG24" s="23"/>
      <c r="GH24" s="23"/>
      <c r="GI24" s="23"/>
      <c r="GJ24" s="23"/>
      <c r="GK24" s="23"/>
      <c r="GL24" s="23"/>
      <c r="GM24" s="47"/>
    </row>
    <row r="25" spans="1:195">
      <c r="A25" s="6">
        <v>1</v>
      </c>
      <c r="B25" s="8" t="s">
        <v>2</v>
      </c>
      <c r="C25" s="6">
        <v>3</v>
      </c>
      <c r="D25" s="5">
        <v>5</v>
      </c>
      <c r="E25" s="5">
        <f>Таблица1[[#This Row],[weight_to_move_mm2]]*0.1525</f>
        <v>0.76249999999999996</v>
      </c>
      <c r="F25" s="6">
        <v>1</v>
      </c>
      <c r="G25" s="5">
        <v>5</v>
      </c>
      <c r="H25" s="5">
        <f>Таблица1[[#This Row],[weight_to_move_mm22]]*0.1525</f>
        <v>0.76249999999999996</v>
      </c>
      <c r="I25" s="6">
        <v>1</v>
      </c>
      <c r="J25" s="5">
        <f>Таблица1[[#This Row],[mass_to_move_mg]]*Таблица1[[#This Row],[Moving_intensity_drying]]</f>
        <v>0.76249999999999996</v>
      </c>
      <c r="K25" s="6">
        <f>Таблица1[[#This Row],[mass_to_move_mg2]]*Таблица1[[#This Row],[Moving_intensity_wetting]]</f>
        <v>0.76249999999999996</v>
      </c>
      <c r="L25" s="5">
        <f>MAX(Таблица1[[#This Row],[mass_to_move_mg]],Таблица1[[#This Row],[mass_to_move_mg2]])</f>
        <v>0.76249999999999996</v>
      </c>
      <c r="M25" s="5">
        <f>MAX(Таблица1[[#This Row],[Moving_intensity_drying]],Таблица1[[#This Row],[Moving_intensity_wetting]])</f>
        <v>1</v>
      </c>
      <c r="N25" s="5">
        <f>Таблица1[[#This Row],[max_mass]]*Таблица1[[#This Row],[max_moving_intentity]]</f>
        <v>0.76249999999999996</v>
      </c>
      <c r="O25" s="5"/>
      <c r="P25" s="5"/>
      <c r="Q25" s="6"/>
      <c r="R25" s="8"/>
      <c r="W25" s="14"/>
      <c r="X25" s="14"/>
      <c r="AB25" s="17"/>
      <c r="AE25" s="5"/>
      <c r="AH25" s="5"/>
      <c r="AL25" s="5"/>
      <c r="AP25" s="5"/>
      <c r="AT25" s="5"/>
      <c r="AX25" s="5"/>
      <c r="BB25" s="5"/>
      <c r="BF25" s="5"/>
      <c r="BW25" s="42" t="s">
        <v>17</v>
      </c>
      <c r="BX25" s="25">
        <v>1.5249999999999999</v>
      </c>
      <c r="CB25" s="42">
        <v>0.76249999999999996</v>
      </c>
      <c r="CC25" s="52" t="s">
        <v>17</v>
      </c>
      <c r="CF25" s="46"/>
      <c r="CG25" s="23"/>
      <c r="CH25" s="23"/>
      <c r="CI25" s="23"/>
      <c r="CJ25" s="23"/>
      <c r="CK25" s="23"/>
      <c r="CL25" s="23"/>
      <c r="CM25" s="23"/>
      <c r="CN25" s="23"/>
      <c r="CO25" s="47"/>
      <c r="CR25" s="46"/>
      <c r="CS25" s="23"/>
      <c r="CT25" s="23"/>
      <c r="CU25" s="23"/>
      <c r="CV25" s="23"/>
      <c r="CW25" s="23"/>
      <c r="CX25" s="23"/>
      <c r="CY25" s="23"/>
      <c r="CZ25" s="23"/>
      <c r="DA25" s="47"/>
      <c r="DC25" s="60">
        <v>90</v>
      </c>
      <c r="DD25" s="22">
        <v>150</v>
      </c>
      <c r="DF25" s="46"/>
      <c r="DG25" s="23"/>
      <c r="DH25" s="23"/>
      <c r="DI25" s="23"/>
      <c r="DJ25" s="23"/>
      <c r="DK25" s="23"/>
      <c r="DL25" s="23"/>
      <c r="DM25" s="23"/>
      <c r="DN25" s="23"/>
      <c r="DO25" s="23"/>
      <c r="DP25" s="47"/>
      <c r="DY25" s="71">
        <v>4.6825000000000001</v>
      </c>
      <c r="DZ25" s="6" t="s">
        <v>17</v>
      </c>
      <c r="EB25" s="46"/>
      <c r="EC25" s="23"/>
      <c r="ED25" s="23"/>
      <c r="EE25" s="23"/>
      <c r="EF25" s="23"/>
      <c r="EG25" s="23"/>
      <c r="EH25" s="23"/>
      <c r="EI25" s="23"/>
      <c r="EJ25" s="23"/>
      <c r="EK25" s="23"/>
      <c r="EL25" s="47"/>
      <c r="EN25" s="74">
        <v>4.6825000000000001</v>
      </c>
      <c r="EO25" s="76" t="s">
        <v>17</v>
      </c>
      <c r="EQ25" s="83"/>
      <c r="ER25" s="84"/>
      <c r="ES25" s="84"/>
      <c r="ET25" s="84"/>
      <c r="EU25" s="84"/>
      <c r="EV25" s="84"/>
      <c r="EW25" s="84"/>
      <c r="EX25" s="84"/>
      <c r="EY25" s="85"/>
      <c r="FA25" s="74">
        <v>4.6825000000000001</v>
      </c>
      <c r="FB25" s="76" t="s">
        <v>17</v>
      </c>
      <c r="FD25" s="46"/>
      <c r="FE25" s="23"/>
      <c r="FF25" s="23"/>
      <c r="FG25" s="23"/>
      <c r="FH25" s="23"/>
      <c r="FI25" s="23"/>
      <c r="FJ25" s="23"/>
      <c r="FK25" s="23"/>
      <c r="FL25" s="47"/>
      <c r="FN25" s="66">
        <v>4.6825000000000001</v>
      </c>
      <c r="FO25" s="6">
        <v>2.2874999999999996</v>
      </c>
      <c r="FQ25" s="46"/>
      <c r="FR25" s="23"/>
      <c r="FS25" s="23"/>
      <c r="FT25" s="23"/>
      <c r="FU25" s="23"/>
      <c r="FV25" s="23"/>
      <c r="FW25" s="23"/>
      <c r="FX25" s="23"/>
      <c r="FY25" s="47"/>
      <c r="GA25" s="76" t="s">
        <v>17</v>
      </c>
      <c r="GB25" s="79" t="s">
        <v>17</v>
      </c>
      <c r="GC25" s="75" t="s">
        <v>17</v>
      </c>
      <c r="GD25" s="74">
        <v>4.6825000000000001</v>
      </c>
      <c r="GF25" s="46"/>
      <c r="GG25" s="23"/>
      <c r="GH25" s="23"/>
      <c r="GI25" s="23"/>
      <c r="GJ25" s="23"/>
      <c r="GK25" s="23"/>
      <c r="GL25" s="23"/>
      <c r="GM25" s="47"/>
    </row>
    <row r="26" spans="1:195">
      <c r="A26" s="6">
        <v>1</v>
      </c>
      <c r="B26" s="8" t="s">
        <v>2</v>
      </c>
      <c r="C26" s="6">
        <v>4</v>
      </c>
      <c r="D26" s="5">
        <v>5</v>
      </c>
      <c r="E26" s="5">
        <f>Таблица1[[#This Row],[weight_to_move_mm2]]*0.1525</f>
        <v>0.76249999999999996</v>
      </c>
      <c r="F26" s="6">
        <v>2</v>
      </c>
      <c r="G26" s="5">
        <v>5</v>
      </c>
      <c r="H26" s="5">
        <f>Таблица1[[#This Row],[weight_to_move_mm22]]*0.1525</f>
        <v>0.76249999999999996</v>
      </c>
      <c r="I26" s="6">
        <v>0</v>
      </c>
      <c r="J26" s="5">
        <f>Таблица1[[#This Row],[mass_to_move_mg]]*Таблица1[[#This Row],[Moving_intensity_drying]]</f>
        <v>1.5249999999999999</v>
      </c>
      <c r="K26" s="6">
        <f>Таблица1[[#This Row],[mass_to_move_mg2]]*Таблица1[[#This Row],[Moving_intensity_wetting]]</f>
        <v>0</v>
      </c>
      <c r="L26" s="5">
        <f>MAX(Таблица1[[#This Row],[mass_to_move_mg]],Таблица1[[#This Row],[mass_to_move_mg2]])</f>
        <v>0.76249999999999996</v>
      </c>
      <c r="M26" s="5">
        <f>MAX(Таблица1[[#This Row],[Moving_intensity_drying]],Таблица1[[#This Row],[Moving_intensity_wetting]])</f>
        <v>2</v>
      </c>
      <c r="N26" s="5">
        <f>Таблица1[[#This Row],[max_mass]]*Таблица1[[#This Row],[max_moving_intentity]]</f>
        <v>1.5249999999999999</v>
      </c>
      <c r="O26" s="5"/>
      <c r="P26" s="5"/>
      <c r="Q26" s="6"/>
      <c r="R26" s="8"/>
      <c r="W26" s="14"/>
      <c r="X26" s="14"/>
      <c r="AB26" s="17"/>
      <c r="AC26" s="16"/>
      <c r="AE26" s="5"/>
      <c r="AH26" s="5"/>
      <c r="AL26" s="5"/>
      <c r="AP26" s="5"/>
      <c r="AT26" s="5"/>
      <c r="AX26" s="5"/>
      <c r="BB26" s="5"/>
      <c r="BF26" s="5"/>
      <c r="BW26" s="42" t="s">
        <v>17</v>
      </c>
      <c r="BX26" s="25">
        <v>1.5249999999999999</v>
      </c>
      <c r="CB26" s="42">
        <v>1.5249999999999999</v>
      </c>
      <c r="CC26" s="52" t="s">
        <v>17</v>
      </c>
      <c r="CF26" s="46"/>
      <c r="CG26" s="23"/>
      <c r="CH26" s="23"/>
      <c r="CI26" s="23"/>
      <c r="CJ26" s="23"/>
      <c r="CK26" s="23"/>
      <c r="CL26" s="23"/>
      <c r="CM26" s="23"/>
      <c r="CN26" s="23"/>
      <c r="CO26" s="47"/>
      <c r="CR26" s="46"/>
      <c r="CS26" s="23"/>
      <c r="CT26" s="23"/>
      <c r="CU26" s="23"/>
      <c r="CV26" s="23"/>
      <c r="CW26" s="23"/>
      <c r="CX26" s="23"/>
      <c r="CY26" s="23"/>
      <c r="CZ26" s="23"/>
      <c r="DA26" s="47"/>
      <c r="DC26" s="60">
        <v>110</v>
      </c>
      <c r="DD26" s="22">
        <v>190</v>
      </c>
      <c r="DF26" s="46"/>
      <c r="DG26" s="23"/>
      <c r="DH26" s="23"/>
      <c r="DI26" s="23"/>
      <c r="DJ26" s="23"/>
      <c r="DK26" s="23"/>
      <c r="DL26" s="23"/>
      <c r="DM26" s="23"/>
      <c r="DN26" s="23"/>
      <c r="DO26" s="23"/>
      <c r="DP26" s="47"/>
      <c r="DY26" s="71">
        <v>4.6825000000000001</v>
      </c>
      <c r="DZ26" s="6" t="s">
        <v>17</v>
      </c>
      <c r="EB26" s="46"/>
      <c r="EC26" s="23"/>
      <c r="ED26" s="23"/>
      <c r="EE26" s="23"/>
      <c r="EF26" s="23"/>
      <c r="EG26" s="23"/>
      <c r="EH26" s="23"/>
      <c r="EI26" s="23"/>
      <c r="EJ26" s="23"/>
      <c r="EK26" s="23"/>
      <c r="EL26" s="47"/>
      <c r="EN26" s="74">
        <v>4.6825000000000001</v>
      </c>
      <c r="EO26" s="76" t="s">
        <v>17</v>
      </c>
      <c r="EQ26" s="83"/>
      <c r="ER26" s="84"/>
      <c r="ES26" s="84"/>
      <c r="ET26" s="84"/>
      <c r="EU26" s="84"/>
      <c r="EV26" s="84"/>
      <c r="EW26" s="84"/>
      <c r="EX26" s="84"/>
      <c r="EY26" s="85"/>
      <c r="FA26" s="74">
        <v>4.6825000000000001</v>
      </c>
      <c r="FB26" s="76" t="s">
        <v>17</v>
      </c>
      <c r="FD26" s="46"/>
      <c r="FE26" s="23"/>
      <c r="FF26" s="23"/>
      <c r="FG26" s="23"/>
      <c r="FH26" s="23"/>
      <c r="FI26" s="23"/>
      <c r="FJ26" s="23"/>
      <c r="FK26" s="23"/>
      <c r="FL26" s="47"/>
      <c r="FN26" s="66">
        <v>4.6825000000000001</v>
      </c>
      <c r="FO26" s="6">
        <v>1.5249999999999999</v>
      </c>
      <c r="FQ26" s="46"/>
      <c r="FR26" s="23"/>
      <c r="FS26" s="23"/>
      <c r="FT26" s="23"/>
      <c r="FU26" s="23"/>
      <c r="FV26" s="23"/>
      <c r="FW26" s="23"/>
      <c r="FX26" s="23"/>
      <c r="FY26" s="47"/>
      <c r="GA26" s="76" t="s">
        <v>17</v>
      </c>
      <c r="GB26" s="79" t="s">
        <v>17</v>
      </c>
      <c r="GC26" s="75" t="s">
        <v>17</v>
      </c>
      <c r="GD26" s="74">
        <v>4.6825000000000001</v>
      </c>
      <c r="GF26" s="46"/>
      <c r="GG26" s="23"/>
      <c r="GH26" s="23"/>
      <c r="GI26" s="23"/>
      <c r="GJ26" s="23"/>
      <c r="GK26" s="23"/>
      <c r="GL26" s="23"/>
      <c r="GM26" s="47"/>
    </row>
    <row r="27" spans="1:195">
      <c r="A27" s="6">
        <v>1</v>
      </c>
      <c r="B27" s="8" t="s">
        <v>2</v>
      </c>
      <c r="C27" s="8">
        <v>5</v>
      </c>
      <c r="D27" s="5">
        <v>10</v>
      </c>
      <c r="E27" s="5">
        <f>Таблица1[[#This Row],[weight_to_move_mm2]]*0.1525</f>
        <v>1.5249999999999999</v>
      </c>
      <c r="F27" s="6">
        <v>3</v>
      </c>
      <c r="G27" s="5">
        <v>10</v>
      </c>
      <c r="H27" s="5">
        <f>Таблица1[[#This Row],[weight_to_move_mm22]]*0.1525</f>
        <v>1.5249999999999999</v>
      </c>
      <c r="I27" s="6">
        <v>3</v>
      </c>
      <c r="J27" s="5">
        <f>Таблица1[[#This Row],[mass_to_move_mg]]*Таблица1[[#This Row],[Moving_intensity_drying]]</f>
        <v>4.5749999999999993</v>
      </c>
      <c r="K27" s="6">
        <f>Таблица1[[#This Row],[mass_to_move_mg2]]*Таблица1[[#This Row],[Moving_intensity_wetting]]</f>
        <v>4.5749999999999993</v>
      </c>
      <c r="L27" s="5">
        <f>MAX(Таблица1[[#This Row],[mass_to_move_mg]],Таблица1[[#This Row],[mass_to_move_mg2]])</f>
        <v>1.5249999999999999</v>
      </c>
      <c r="M27" s="5">
        <f>MAX(Таблица1[[#This Row],[Moving_intensity_drying]],Таблица1[[#This Row],[Moving_intensity_wetting]])</f>
        <v>3</v>
      </c>
      <c r="N27" s="5">
        <f>Таблица1[[#This Row],[max_mass]]*Таблица1[[#This Row],[max_moving_intentity]]</f>
        <v>4.5749999999999993</v>
      </c>
      <c r="O27" s="5"/>
      <c r="P27" s="5"/>
      <c r="Q27" s="6"/>
      <c r="R27" s="8"/>
      <c r="W27" s="14"/>
      <c r="X27" s="14"/>
      <c r="AB27" s="17"/>
      <c r="AE27" s="5"/>
      <c r="AH27" s="5"/>
      <c r="AL27" s="5"/>
      <c r="AP27" s="5"/>
      <c r="AT27" s="5"/>
      <c r="AX27" s="5"/>
      <c r="BB27" s="5"/>
      <c r="BF27" s="5"/>
      <c r="BW27" s="42" t="s">
        <v>17</v>
      </c>
      <c r="BX27" s="25">
        <v>3.05</v>
      </c>
      <c r="CB27" s="42">
        <v>4.5749999999999993</v>
      </c>
      <c r="CC27" s="52" t="s">
        <v>17</v>
      </c>
      <c r="CF27" s="46"/>
      <c r="CG27" s="23"/>
      <c r="CH27" s="23"/>
      <c r="CI27" s="23"/>
      <c r="CJ27" s="23"/>
      <c r="CK27" s="23"/>
      <c r="CL27" s="23"/>
      <c r="CM27" s="23"/>
      <c r="CN27" s="23"/>
      <c r="CO27" s="47"/>
      <c r="CR27" s="46"/>
      <c r="CS27" s="23"/>
      <c r="CT27" s="23"/>
      <c r="CU27" s="23"/>
      <c r="CV27" s="23"/>
      <c r="CW27" s="23"/>
      <c r="CX27" s="23"/>
      <c r="CY27" s="23"/>
      <c r="CZ27" s="23"/>
      <c r="DA27" s="47"/>
      <c r="DC27" s="60">
        <v>80</v>
      </c>
      <c r="DD27" s="22">
        <v>150</v>
      </c>
      <c r="DF27" s="46"/>
      <c r="DG27" s="23"/>
      <c r="DH27" s="23"/>
      <c r="DI27" s="23"/>
      <c r="DJ27" s="23"/>
      <c r="DK27" s="23"/>
      <c r="DL27" s="23"/>
      <c r="DM27" s="23"/>
      <c r="DN27" s="23"/>
      <c r="DO27" s="23"/>
      <c r="DP27" s="47"/>
      <c r="DY27" s="71">
        <v>4.6825000000000001</v>
      </c>
      <c r="DZ27" s="6" t="s">
        <v>17</v>
      </c>
      <c r="EB27" s="46"/>
      <c r="EC27" s="23"/>
      <c r="ED27" s="23"/>
      <c r="EE27" s="23"/>
      <c r="EF27" s="23"/>
      <c r="EG27" s="23"/>
      <c r="EH27" s="23"/>
      <c r="EI27" s="23"/>
      <c r="EJ27" s="23"/>
      <c r="EK27" s="23"/>
      <c r="EL27" s="47"/>
      <c r="EN27" s="74">
        <v>4.6825000000000001</v>
      </c>
      <c r="EO27" s="76" t="s">
        <v>17</v>
      </c>
      <c r="EQ27" s="83"/>
      <c r="ER27" s="84"/>
      <c r="ES27" s="84"/>
      <c r="ET27" s="84"/>
      <c r="EU27" s="84"/>
      <c r="EV27" s="84"/>
      <c r="EW27" s="84"/>
      <c r="EX27" s="84"/>
      <c r="EY27" s="85"/>
      <c r="FA27" s="74">
        <v>4.6825000000000001</v>
      </c>
      <c r="FB27" s="76" t="s">
        <v>17</v>
      </c>
      <c r="FD27" s="46"/>
      <c r="FE27" s="23"/>
      <c r="FF27" s="23"/>
      <c r="FG27" s="23"/>
      <c r="FH27" s="23"/>
      <c r="FI27" s="23"/>
      <c r="FJ27" s="23"/>
      <c r="FK27" s="23"/>
      <c r="FL27" s="47"/>
      <c r="FN27" s="66">
        <v>4.6825000000000001</v>
      </c>
      <c r="FO27" s="6">
        <v>1.5249999999999999</v>
      </c>
      <c r="FQ27" s="46"/>
      <c r="FR27" s="23"/>
      <c r="FS27" s="23"/>
      <c r="FT27" s="23"/>
      <c r="FU27" s="23"/>
      <c r="FV27" s="23"/>
      <c r="FW27" s="23"/>
      <c r="FX27" s="23"/>
      <c r="FY27" s="47"/>
      <c r="GA27" s="76" t="s">
        <v>17</v>
      </c>
      <c r="GB27" s="79" t="s">
        <v>17</v>
      </c>
      <c r="GC27" s="75" t="s">
        <v>17</v>
      </c>
      <c r="GD27" s="74">
        <v>4.6825000000000001</v>
      </c>
      <c r="GF27" s="46"/>
      <c r="GG27" s="23"/>
      <c r="GH27" s="23"/>
      <c r="GI27" s="23"/>
      <c r="GJ27" s="23"/>
      <c r="GK27" s="23"/>
      <c r="GL27" s="23"/>
      <c r="GM27" s="47"/>
    </row>
    <row r="28" spans="1:195">
      <c r="A28" s="6">
        <v>1</v>
      </c>
      <c r="B28" s="8" t="s">
        <v>2</v>
      </c>
      <c r="C28" s="6">
        <v>6</v>
      </c>
      <c r="D28" s="5">
        <v>10</v>
      </c>
      <c r="E28" s="5">
        <f>Таблица1[[#This Row],[weight_to_move_mm2]]*0.1525</f>
        <v>1.5249999999999999</v>
      </c>
      <c r="F28" s="6">
        <v>2</v>
      </c>
      <c r="G28" s="5">
        <v>10</v>
      </c>
      <c r="H28" s="5">
        <f>Таблица1[[#This Row],[weight_to_move_mm22]]*0.1525</f>
        <v>1.5249999999999999</v>
      </c>
      <c r="I28" s="6">
        <v>1</v>
      </c>
      <c r="J28" s="5">
        <f>Таблица1[[#This Row],[mass_to_move_mg]]*Таблица1[[#This Row],[Moving_intensity_drying]]</f>
        <v>3.05</v>
      </c>
      <c r="K28" s="6">
        <f>Таблица1[[#This Row],[mass_to_move_mg2]]*Таблица1[[#This Row],[Moving_intensity_wetting]]</f>
        <v>1.5249999999999999</v>
      </c>
      <c r="L28" s="5">
        <f>MAX(Таблица1[[#This Row],[mass_to_move_mg]],Таблица1[[#This Row],[mass_to_move_mg2]])</f>
        <v>1.5249999999999999</v>
      </c>
      <c r="M28" s="5">
        <f>MAX(Таблица1[[#This Row],[Moving_intensity_drying]],Таблица1[[#This Row],[Moving_intensity_wetting]])</f>
        <v>2</v>
      </c>
      <c r="N28" s="5">
        <f>Таблица1[[#This Row],[max_mass]]*Таблица1[[#This Row],[max_moving_intentity]]</f>
        <v>3.05</v>
      </c>
      <c r="O28" s="5"/>
      <c r="P28" s="5"/>
      <c r="Q28" s="6"/>
      <c r="R28" s="8"/>
      <c r="T28" s="19"/>
      <c r="W28" s="14"/>
      <c r="X28" s="14"/>
      <c r="Z28" s="17"/>
      <c r="AB28" s="17"/>
      <c r="AE28" s="5"/>
      <c r="AH28" s="5"/>
      <c r="AL28" s="5"/>
      <c r="AP28" s="5"/>
      <c r="AT28" s="5"/>
      <c r="AX28" s="5"/>
      <c r="BB28" s="5"/>
      <c r="BF28" s="5"/>
      <c r="BW28" s="42" t="s">
        <v>17</v>
      </c>
      <c r="BX28" s="25">
        <v>4.5750000000000002</v>
      </c>
      <c r="CB28" s="42">
        <v>3.05</v>
      </c>
      <c r="CC28" s="52" t="s">
        <v>17</v>
      </c>
      <c r="CF28" s="46"/>
      <c r="CG28" s="23"/>
      <c r="CH28" s="23"/>
      <c r="CI28" s="23"/>
      <c r="CJ28" s="23"/>
      <c r="CK28" s="23"/>
      <c r="CL28" s="23"/>
      <c r="CM28" s="23"/>
      <c r="CN28" s="23"/>
      <c r="CO28" s="47"/>
      <c r="CR28" s="46"/>
      <c r="CS28" s="23"/>
      <c r="CT28" s="23"/>
      <c r="CU28" s="23"/>
      <c r="CV28" s="23"/>
      <c r="CW28" s="23"/>
      <c r="CX28" s="23"/>
      <c r="CY28" s="23"/>
      <c r="CZ28" s="23"/>
      <c r="DA28" s="47"/>
      <c r="DC28" s="60">
        <v>100</v>
      </c>
      <c r="DD28" s="22">
        <v>110</v>
      </c>
      <c r="DF28" s="46"/>
      <c r="DG28" s="23"/>
      <c r="DH28" s="23"/>
      <c r="DI28" s="23"/>
      <c r="DJ28" s="23"/>
      <c r="DK28" s="23"/>
      <c r="DL28" s="23"/>
      <c r="DM28" s="23"/>
      <c r="DN28" s="23"/>
      <c r="DO28" s="23"/>
      <c r="DP28" s="47"/>
      <c r="DY28" s="71">
        <v>4.6825000000000001</v>
      </c>
      <c r="DZ28" s="6" t="s">
        <v>17</v>
      </c>
      <c r="EB28" s="46"/>
      <c r="EC28" s="23"/>
      <c r="ED28" s="23"/>
      <c r="EE28" s="23"/>
      <c r="EF28" s="23"/>
      <c r="EG28" s="23"/>
      <c r="EH28" s="23"/>
      <c r="EI28" s="23"/>
      <c r="EJ28" s="23"/>
      <c r="EK28" s="23"/>
      <c r="EL28" s="47"/>
      <c r="EN28" s="74">
        <v>4.6825000000000001</v>
      </c>
      <c r="EO28" s="76" t="s">
        <v>17</v>
      </c>
      <c r="EQ28" s="83"/>
      <c r="ER28" s="84"/>
      <c r="ES28" s="84"/>
      <c r="ET28" s="84"/>
      <c r="EU28" s="84"/>
      <c r="EV28" s="84"/>
      <c r="EW28" s="84"/>
      <c r="EX28" s="84"/>
      <c r="EY28" s="85"/>
      <c r="FA28" s="74">
        <v>4.6825000000000001</v>
      </c>
      <c r="FB28" s="76" t="s">
        <v>17</v>
      </c>
      <c r="FD28" s="46"/>
      <c r="FE28" s="23"/>
      <c r="FF28" s="23"/>
      <c r="FG28" s="23"/>
      <c r="FH28" s="23"/>
      <c r="FI28" s="23"/>
      <c r="FJ28" s="23"/>
      <c r="FK28" s="23"/>
      <c r="FL28" s="47"/>
      <c r="FN28" s="66">
        <v>4.6825000000000001</v>
      </c>
      <c r="FO28" s="6">
        <v>3.05</v>
      </c>
      <c r="FQ28" s="46"/>
      <c r="FR28" s="23"/>
      <c r="FS28" s="23"/>
      <c r="FT28" s="23"/>
      <c r="FU28" s="23"/>
      <c r="FV28" s="23"/>
      <c r="FW28" s="23"/>
      <c r="FX28" s="23"/>
      <c r="FY28" s="47"/>
      <c r="GA28" s="76" t="s">
        <v>17</v>
      </c>
      <c r="GB28" s="79" t="s">
        <v>17</v>
      </c>
      <c r="GC28" s="75" t="s">
        <v>17</v>
      </c>
      <c r="GD28" s="74">
        <v>4.6825000000000001</v>
      </c>
      <c r="GF28" s="46"/>
      <c r="GG28" s="23"/>
      <c r="GH28" s="23"/>
      <c r="GI28" s="23"/>
      <c r="GJ28" s="23"/>
      <c r="GK28" s="23"/>
      <c r="GL28" s="23"/>
      <c r="GM28" s="47"/>
    </row>
    <row r="29" spans="1:195">
      <c r="A29" s="6">
        <v>1</v>
      </c>
      <c r="B29" s="8" t="s">
        <v>2</v>
      </c>
      <c r="C29" s="6">
        <v>7</v>
      </c>
      <c r="D29" s="5">
        <v>10</v>
      </c>
      <c r="E29" s="5">
        <f>Таблица1[[#This Row],[weight_to_move_mm2]]*0.1525</f>
        <v>1.5249999999999999</v>
      </c>
      <c r="F29" s="6">
        <v>1</v>
      </c>
      <c r="G29" s="5">
        <v>10</v>
      </c>
      <c r="H29" s="5">
        <f>Таблица1[[#This Row],[weight_to_move_mm22]]*0.1525</f>
        <v>1.5249999999999999</v>
      </c>
      <c r="I29" s="6">
        <v>2</v>
      </c>
      <c r="J29" s="5">
        <f>Таблица1[[#This Row],[mass_to_move_mg]]*Таблица1[[#This Row],[Moving_intensity_drying]]</f>
        <v>1.5249999999999999</v>
      </c>
      <c r="K29" s="6">
        <f>Таблица1[[#This Row],[mass_to_move_mg2]]*Таблица1[[#This Row],[Moving_intensity_wetting]]</f>
        <v>3.05</v>
      </c>
      <c r="L29" s="5">
        <f>MAX(Таблица1[[#This Row],[mass_to_move_mg]],Таблица1[[#This Row],[mass_to_move_mg2]])</f>
        <v>1.5249999999999999</v>
      </c>
      <c r="M29" s="5">
        <f>MAX(Таблица1[[#This Row],[Moving_intensity_drying]],Таблица1[[#This Row],[Moving_intensity_wetting]])</f>
        <v>2</v>
      </c>
      <c r="N29" s="5">
        <f>Таблица1[[#This Row],[max_mass]]*Таблица1[[#This Row],[max_moving_intentity]]</f>
        <v>3.05</v>
      </c>
      <c r="O29" s="5"/>
      <c r="P29" s="5"/>
      <c r="Q29" s="6"/>
      <c r="R29" s="8"/>
      <c r="T29" s="18"/>
      <c r="W29" s="14"/>
      <c r="X29" s="14"/>
      <c r="Z29" s="17"/>
      <c r="AB29" s="17"/>
      <c r="AE29" s="5"/>
      <c r="AH29" s="5"/>
      <c r="AL29" s="5"/>
      <c r="AP29" s="5"/>
      <c r="AT29" s="5"/>
      <c r="AX29" s="5"/>
      <c r="BB29" s="5"/>
      <c r="BF29" s="5"/>
      <c r="BW29" s="42" t="s">
        <v>17</v>
      </c>
      <c r="BX29" s="25">
        <v>4.5750000000000002</v>
      </c>
      <c r="CB29" s="42">
        <v>3.05</v>
      </c>
      <c r="CC29" s="52" t="s">
        <v>17</v>
      </c>
      <c r="CF29" s="46"/>
      <c r="CG29" s="23"/>
      <c r="CH29" s="23"/>
      <c r="CI29" s="23"/>
      <c r="CJ29" s="23"/>
      <c r="CK29" s="23"/>
      <c r="CL29" s="23"/>
      <c r="CM29" s="23"/>
      <c r="CN29" s="23"/>
      <c r="CO29" s="47"/>
      <c r="CR29" s="46"/>
      <c r="CS29" s="23"/>
      <c r="CT29" s="23"/>
      <c r="CU29" s="23"/>
      <c r="CV29" s="23"/>
      <c r="CW29" s="23"/>
      <c r="CX29" s="23"/>
      <c r="CY29" s="23"/>
      <c r="CZ29" s="23"/>
      <c r="DA29" s="47"/>
      <c r="DC29" s="60">
        <v>100</v>
      </c>
      <c r="DD29" s="22">
        <v>120</v>
      </c>
      <c r="DF29" s="46"/>
      <c r="DG29" s="23"/>
      <c r="DH29" s="23"/>
      <c r="DI29" s="23"/>
      <c r="DJ29" s="23"/>
      <c r="DK29" s="23"/>
      <c r="DL29" s="23"/>
      <c r="DM29" s="23"/>
      <c r="DN29" s="23"/>
      <c r="DO29" s="23"/>
      <c r="DP29" s="47"/>
      <c r="DY29" s="71">
        <v>4.6825000000000001</v>
      </c>
      <c r="DZ29" s="6" t="s">
        <v>17</v>
      </c>
      <c r="EB29" s="46"/>
      <c r="EC29" s="23"/>
      <c r="ED29" s="23"/>
      <c r="EE29" s="23"/>
      <c r="EF29" s="23"/>
      <c r="EG29" s="23"/>
      <c r="EH29" s="23"/>
      <c r="EI29" s="23"/>
      <c r="EJ29" s="23"/>
      <c r="EK29" s="23"/>
      <c r="EL29" s="47"/>
      <c r="EN29" s="74">
        <v>4.6825000000000001</v>
      </c>
      <c r="EO29" s="76" t="s">
        <v>17</v>
      </c>
      <c r="EQ29" s="83"/>
      <c r="ER29" s="84"/>
      <c r="ES29" s="84"/>
      <c r="ET29" s="84"/>
      <c r="EU29" s="84"/>
      <c r="EV29" s="84"/>
      <c r="EW29" s="84"/>
      <c r="EX29" s="84"/>
      <c r="EY29" s="85"/>
      <c r="FA29" s="74">
        <v>4.6825000000000001</v>
      </c>
      <c r="FB29" s="76" t="s">
        <v>17</v>
      </c>
      <c r="FD29" s="46"/>
      <c r="FE29" s="23"/>
      <c r="FF29" s="23"/>
      <c r="FG29" s="23"/>
      <c r="FH29" s="23"/>
      <c r="FI29" s="23"/>
      <c r="FJ29" s="23"/>
      <c r="FK29" s="23"/>
      <c r="FL29" s="47"/>
      <c r="FN29" s="66">
        <v>4.6825000000000001</v>
      </c>
      <c r="FO29" s="6">
        <v>4.5750000000000002</v>
      </c>
      <c r="FQ29" s="46"/>
      <c r="FR29" s="23"/>
      <c r="FS29" s="23"/>
      <c r="FT29" s="23"/>
      <c r="FU29" s="23"/>
      <c r="FV29" s="23"/>
      <c r="FW29" s="23"/>
      <c r="FX29" s="23"/>
      <c r="FY29" s="47"/>
      <c r="GA29" s="76" t="s">
        <v>17</v>
      </c>
      <c r="GB29" s="79" t="s">
        <v>17</v>
      </c>
      <c r="GC29" s="75" t="s">
        <v>17</v>
      </c>
      <c r="GD29" s="74">
        <v>4.6825000000000001</v>
      </c>
      <c r="GF29" s="46"/>
      <c r="GG29" s="23"/>
      <c r="GH29" s="23"/>
      <c r="GI29" s="23"/>
      <c r="GJ29" s="23"/>
      <c r="GK29" s="23"/>
      <c r="GL29" s="23"/>
      <c r="GM29" s="47"/>
    </row>
    <row r="30" spans="1:195">
      <c r="A30" s="6">
        <v>1</v>
      </c>
      <c r="B30" s="8" t="s">
        <v>2</v>
      </c>
      <c r="C30" s="6">
        <v>8</v>
      </c>
      <c r="D30" s="5">
        <v>10</v>
      </c>
      <c r="E30" s="5">
        <f>Таблица1[[#This Row],[weight_to_move_mm2]]*0.1525</f>
        <v>1.5249999999999999</v>
      </c>
      <c r="F30" s="6">
        <v>3</v>
      </c>
      <c r="G30" s="5">
        <v>5</v>
      </c>
      <c r="H30" s="5">
        <f>Таблица1[[#This Row],[weight_to_move_mm22]]*0.1525</f>
        <v>0.76249999999999996</v>
      </c>
      <c r="I30" s="6">
        <v>3</v>
      </c>
      <c r="J30" s="5">
        <f>Таблица1[[#This Row],[mass_to_move_mg]]*Таблица1[[#This Row],[Moving_intensity_drying]]</f>
        <v>4.5749999999999993</v>
      </c>
      <c r="K30" s="6">
        <f>Таблица1[[#This Row],[mass_to_move_mg2]]*Таблица1[[#This Row],[Moving_intensity_wetting]]</f>
        <v>2.2874999999999996</v>
      </c>
      <c r="L30" s="5">
        <f>MAX(Таблица1[[#This Row],[mass_to_move_mg]],Таблица1[[#This Row],[mass_to_move_mg2]])</f>
        <v>1.5249999999999999</v>
      </c>
      <c r="M30" s="5">
        <f>MAX(Таблица1[[#This Row],[Moving_intensity_drying]],Таблица1[[#This Row],[Moving_intensity_wetting]])</f>
        <v>3</v>
      </c>
      <c r="N30" s="5">
        <f>Таблица1[[#This Row],[max_mass]]*Таблица1[[#This Row],[max_moving_intentity]]</f>
        <v>4.5749999999999993</v>
      </c>
      <c r="O30" s="5"/>
      <c r="P30" s="5"/>
      <c r="Q30" s="6"/>
      <c r="R30" s="8"/>
      <c r="T30" s="20"/>
      <c r="W30" s="14"/>
      <c r="X30" s="14"/>
      <c r="Z30" s="17"/>
      <c r="AB30" s="17"/>
      <c r="AE30" s="5"/>
      <c r="AH30" s="5"/>
      <c r="AL30" s="5"/>
      <c r="AP30" s="5"/>
      <c r="AT30" s="5"/>
      <c r="AX30" s="5"/>
      <c r="BB30" s="5"/>
      <c r="BF30" s="5"/>
      <c r="BW30" s="42" t="s">
        <v>17</v>
      </c>
      <c r="BX30" s="25">
        <v>4.5750000000000002</v>
      </c>
      <c r="CB30" s="42">
        <v>4.5749999999999993</v>
      </c>
      <c r="CC30" s="52" t="s">
        <v>17</v>
      </c>
      <c r="CF30" s="46"/>
      <c r="CG30" s="23"/>
      <c r="CH30" s="23"/>
      <c r="CI30" s="23"/>
      <c r="CJ30" s="23"/>
      <c r="CK30" s="23"/>
      <c r="CL30" s="23"/>
      <c r="CM30" s="23"/>
      <c r="CN30" s="23"/>
      <c r="CO30" s="47"/>
      <c r="CR30" s="46"/>
      <c r="CS30" s="23"/>
      <c r="CT30" s="23"/>
      <c r="CU30" s="23"/>
      <c r="CV30" s="23"/>
      <c r="CW30" s="23"/>
      <c r="CX30" s="23"/>
      <c r="CY30" s="23"/>
      <c r="CZ30" s="23"/>
      <c r="DA30" s="47"/>
      <c r="DC30" s="60">
        <v>90</v>
      </c>
      <c r="DD30" s="22">
        <v>180</v>
      </c>
      <c r="DF30" s="46"/>
      <c r="DG30" s="23"/>
      <c r="DH30" s="23"/>
      <c r="DI30" s="23"/>
      <c r="DJ30" s="23"/>
      <c r="DK30" s="23"/>
      <c r="DL30" s="23"/>
      <c r="DM30" s="23"/>
      <c r="DN30" s="23"/>
      <c r="DO30" s="23"/>
      <c r="DP30" s="47"/>
      <c r="DY30" s="71">
        <v>4.6825000000000001</v>
      </c>
      <c r="DZ30" s="6" t="s">
        <v>17</v>
      </c>
      <c r="EB30" s="46"/>
      <c r="EC30" s="23"/>
      <c r="ED30" s="23"/>
      <c r="EE30" s="23"/>
      <c r="EF30" s="23"/>
      <c r="EG30" s="23"/>
      <c r="EH30" s="23"/>
      <c r="EI30" s="23"/>
      <c r="EJ30" s="23"/>
      <c r="EK30" s="23"/>
      <c r="EL30" s="47"/>
      <c r="EN30" s="74">
        <v>4.6825000000000001</v>
      </c>
      <c r="EO30" s="76" t="s">
        <v>17</v>
      </c>
      <c r="EQ30" s="83"/>
      <c r="ER30" s="84"/>
      <c r="ES30" s="84"/>
      <c r="ET30" s="84"/>
      <c r="EU30" s="84"/>
      <c r="EV30" s="84"/>
      <c r="EW30" s="84"/>
      <c r="EX30" s="84"/>
      <c r="EY30" s="85"/>
      <c r="FA30" s="74">
        <v>4.6825000000000001</v>
      </c>
      <c r="FB30" s="76" t="s">
        <v>17</v>
      </c>
      <c r="FD30" s="46"/>
      <c r="FE30" s="23"/>
      <c r="FF30" s="23"/>
      <c r="FG30" s="23"/>
      <c r="FH30" s="23"/>
      <c r="FI30" s="23"/>
      <c r="FJ30" s="23"/>
      <c r="FK30" s="23"/>
      <c r="FL30" s="47"/>
      <c r="FN30" s="66">
        <v>4.6825000000000001</v>
      </c>
      <c r="FO30" s="6">
        <v>4.5750000000000002</v>
      </c>
      <c r="FQ30" s="46"/>
      <c r="FR30" s="23"/>
      <c r="FS30" s="23"/>
      <c r="FT30" s="23"/>
      <c r="FU30" s="23"/>
      <c r="FV30" s="23"/>
      <c r="FW30" s="23"/>
      <c r="FX30" s="23"/>
      <c r="FY30" s="47"/>
      <c r="GA30" s="76" t="s">
        <v>17</v>
      </c>
      <c r="GB30" s="79" t="s">
        <v>17</v>
      </c>
      <c r="GC30" s="75" t="s">
        <v>17</v>
      </c>
      <c r="GD30" s="74">
        <v>4.6825000000000001</v>
      </c>
      <c r="GF30" s="46"/>
      <c r="GG30" s="23"/>
      <c r="GH30" s="23"/>
      <c r="GI30" s="23"/>
      <c r="GJ30" s="23"/>
      <c r="GK30" s="23"/>
      <c r="GL30" s="23"/>
      <c r="GM30" s="47"/>
    </row>
    <row r="31" spans="1:195">
      <c r="A31" s="6">
        <v>1</v>
      </c>
      <c r="B31" s="8" t="s">
        <v>2</v>
      </c>
      <c r="C31" s="6">
        <v>9</v>
      </c>
      <c r="D31" s="5">
        <v>10</v>
      </c>
      <c r="E31" s="5">
        <f>Таблица1[[#This Row],[weight_to_move_mm2]]*0.1525</f>
        <v>1.5249999999999999</v>
      </c>
      <c r="F31" s="6">
        <v>3</v>
      </c>
      <c r="G31" s="5">
        <v>10</v>
      </c>
      <c r="H31" s="5">
        <f>Таблица1[[#This Row],[weight_to_move_mm22]]*0.1525</f>
        <v>1.5249999999999999</v>
      </c>
      <c r="I31" s="6">
        <v>1</v>
      </c>
      <c r="J31" s="5">
        <f>Таблица1[[#This Row],[mass_to_move_mg]]*Таблица1[[#This Row],[Moving_intensity_drying]]</f>
        <v>4.5749999999999993</v>
      </c>
      <c r="K31" s="6">
        <f>Таблица1[[#This Row],[mass_to_move_mg2]]*Таблица1[[#This Row],[Moving_intensity_wetting]]</f>
        <v>1.5249999999999999</v>
      </c>
      <c r="L31" s="5">
        <f>MAX(Таблица1[[#This Row],[mass_to_move_mg]],Таблица1[[#This Row],[mass_to_move_mg2]])</f>
        <v>1.5249999999999999</v>
      </c>
      <c r="M31" s="5">
        <f>MAX(Таблица1[[#This Row],[Moving_intensity_drying]],Таблица1[[#This Row],[Moving_intensity_wetting]])</f>
        <v>3</v>
      </c>
      <c r="N31" s="5">
        <f>Таблица1[[#This Row],[max_mass]]*Таблица1[[#This Row],[max_moving_intentity]]</f>
        <v>4.5749999999999993</v>
      </c>
      <c r="O31" s="5"/>
      <c r="P31" s="5"/>
      <c r="Q31" s="6"/>
      <c r="R31" s="8"/>
      <c r="T31" s="18"/>
      <c r="W31" s="14"/>
      <c r="X31" s="14"/>
      <c r="Z31" s="17"/>
      <c r="AB31" s="17"/>
      <c r="AE31" s="5"/>
      <c r="AH31" s="5"/>
      <c r="AL31" s="5"/>
      <c r="AP31" s="5"/>
      <c r="AT31" s="5"/>
      <c r="AX31" s="5"/>
      <c r="BB31" s="5"/>
      <c r="BF31" s="5"/>
      <c r="BW31" s="42" t="s">
        <v>17</v>
      </c>
      <c r="BX31" s="25">
        <v>4.5750000000000002</v>
      </c>
      <c r="CB31" s="42">
        <v>4.5749999999999993</v>
      </c>
      <c r="CC31" s="52" t="s">
        <v>17</v>
      </c>
      <c r="CF31" s="46"/>
      <c r="CG31" s="23"/>
      <c r="CH31" s="23"/>
      <c r="CI31" s="23"/>
      <c r="CJ31" s="23"/>
      <c r="CK31" s="23"/>
      <c r="CL31" s="23"/>
      <c r="CM31" s="23"/>
      <c r="CN31" s="23"/>
      <c r="CO31" s="47"/>
      <c r="CR31" s="46"/>
      <c r="CS31" s="23"/>
      <c r="CT31" s="23"/>
      <c r="CU31" s="23"/>
      <c r="CV31" s="23"/>
      <c r="CW31" s="23"/>
      <c r="CX31" s="23"/>
      <c r="CY31" s="23"/>
      <c r="CZ31" s="23"/>
      <c r="DA31" s="47"/>
      <c r="DC31" s="60">
        <v>110</v>
      </c>
      <c r="DD31" s="22">
        <v>160</v>
      </c>
      <c r="DF31" s="46"/>
      <c r="DG31" s="23"/>
      <c r="DH31" s="23"/>
      <c r="DI31" s="23"/>
      <c r="DJ31" s="23"/>
      <c r="DK31" s="23"/>
      <c r="DL31" s="23"/>
      <c r="DM31" s="23"/>
      <c r="DN31" s="23"/>
      <c r="DO31" s="23"/>
      <c r="DP31" s="47"/>
      <c r="DY31" s="71">
        <v>4.6825000000000001</v>
      </c>
      <c r="DZ31" s="6" t="s">
        <v>17</v>
      </c>
      <c r="EB31" s="46"/>
      <c r="EC31" s="23"/>
      <c r="ED31" s="23"/>
      <c r="EE31" s="23"/>
      <c r="EF31" s="23"/>
      <c r="EG31" s="23"/>
      <c r="EH31" s="23"/>
      <c r="EI31" s="23"/>
      <c r="EJ31" s="23"/>
      <c r="EK31" s="23"/>
      <c r="EL31" s="47"/>
      <c r="EN31" s="74">
        <v>4.6825000000000001</v>
      </c>
      <c r="EO31" s="76" t="s">
        <v>17</v>
      </c>
      <c r="EQ31" s="83"/>
      <c r="ER31" s="84"/>
      <c r="ES31" s="84"/>
      <c r="ET31" s="84"/>
      <c r="EU31" s="84"/>
      <c r="EV31" s="84"/>
      <c r="EW31" s="84"/>
      <c r="EX31" s="84"/>
      <c r="EY31" s="85"/>
      <c r="FA31" s="74">
        <v>4.6825000000000001</v>
      </c>
      <c r="FB31" s="76" t="s">
        <v>17</v>
      </c>
      <c r="FD31" s="46"/>
      <c r="FE31" s="23"/>
      <c r="FF31" s="23"/>
      <c r="FG31" s="23"/>
      <c r="FH31" s="23"/>
      <c r="FI31" s="23"/>
      <c r="FJ31" s="23"/>
      <c r="FK31" s="23"/>
      <c r="FL31" s="47"/>
      <c r="FN31" s="66">
        <v>4.6825000000000001</v>
      </c>
      <c r="FO31" s="6">
        <v>4.5750000000000002</v>
      </c>
      <c r="FQ31" s="46"/>
      <c r="FR31" s="23"/>
      <c r="FS31" s="23"/>
      <c r="FT31" s="23"/>
      <c r="FU31" s="23"/>
      <c r="FV31" s="23"/>
      <c r="FW31" s="23"/>
      <c r="FX31" s="23"/>
      <c r="FY31" s="47"/>
      <c r="GA31" s="76" t="s">
        <v>17</v>
      </c>
      <c r="GB31" s="79" t="s">
        <v>17</v>
      </c>
      <c r="GC31" s="75" t="s">
        <v>17</v>
      </c>
      <c r="GD31" s="74">
        <v>4.6825000000000001</v>
      </c>
      <c r="GF31" s="46"/>
      <c r="GG31" s="23"/>
      <c r="GH31" s="23"/>
      <c r="GI31" s="23"/>
      <c r="GJ31" s="23"/>
      <c r="GK31" s="23"/>
      <c r="GL31" s="23"/>
      <c r="GM31" s="47"/>
    </row>
    <row r="32" spans="1:195">
      <c r="A32" s="6">
        <v>1</v>
      </c>
      <c r="B32" s="8" t="s">
        <v>2</v>
      </c>
      <c r="C32" s="6">
        <v>10</v>
      </c>
      <c r="D32" s="5">
        <v>10</v>
      </c>
      <c r="E32" s="5">
        <f>Таблица1[[#This Row],[weight_to_move_mm2]]*0.1525</f>
        <v>1.5249999999999999</v>
      </c>
      <c r="F32" s="6">
        <v>1</v>
      </c>
      <c r="G32" s="5">
        <v>10</v>
      </c>
      <c r="H32" s="5">
        <f>Таблица1[[#This Row],[weight_to_move_mm22]]*0.1525</f>
        <v>1.5249999999999999</v>
      </c>
      <c r="I32" s="6">
        <v>1</v>
      </c>
      <c r="J32" s="5">
        <f>Таблица1[[#This Row],[mass_to_move_mg]]*Таблица1[[#This Row],[Moving_intensity_drying]]</f>
        <v>1.5249999999999999</v>
      </c>
      <c r="K32" s="6">
        <f>Таблица1[[#This Row],[mass_to_move_mg2]]*Таблица1[[#This Row],[Moving_intensity_wetting]]</f>
        <v>1.5249999999999999</v>
      </c>
      <c r="L32" s="5">
        <f>MAX(Таблица1[[#This Row],[mass_to_move_mg]],Таблица1[[#This Row],[mass_to_move_mg2]])</f>
        <v>1.5249999999999999</v>
      </c>
      <c r="M32" s="5">
        <f>MAX(Таблица1[[#This Row],[Moving_intensity_drying]],Таблица1[[#This Row],[Moving_intensity_wetting]])</f>
        <v>1</v>
      </c>
      <c r="N32" s="5">
        <f>Таблица1[[#This Row],[max_mass]]*Таблица1[[#This Row],[max_moving_intentity]]</f>
        <v>1.5249999999999999</v>
      </c>
      <c r="O32" s="5"/>
      <c r="P32" s="5"/>
      <c r="Q32" s="6"/>
      <c r="R32" s="8"/>
      <c r="T32" s="20"/>
      <c r="W32" s="14"/>
      <c r="X32" s="14"/>
      <c r="Z32" s="17"/>
      <c r="AB32" s="17"/>
      <c r="AE32" s="5"/>
      <c r="AH32" s="5"/>
      <c r="AL32" s="5"/>
      <c r="AP32" s="5"/>
      <c r="AT32" s="5"/>
      <c r="AX32" s="5"/>
      <c r="BB32" s="5"/>
      <c r="BF32" s="5"/>
      <c r="BW32" s="42" t="s">
        <v>17</v>
      </c>
      <c r="BX32" s="25">
        <v>4.5750000000000002</v>
      </c>
      <c r="CB32" s="42">
        <v>1.5249999999999999</v>
      </c>
      <c r="CC32" s="52" t="s">
        <v>17</v>
      </c>
      <c r="CF32" s="46"/>
      <c r="CG32" s="23"/>
      <c r="CH32" s="23"/>
      <c r="CI32" s="23"/>
      <c r="CJ32" s="23"/>
      <c r="CK32" s="23"/>
      <c r="CL32" s="23"/>
      <c r="CM32" s="23"/>
      <c r="CN32" s="23"/>
      <c r="CO32" s="47"/>
      <c r="CR32" s="46"/>
      <c r="CS32" s="23"/>
      <c r="CT32" s="23"/>
      <c r="CU32" s="23"/>
      <c r="CV32" s="23"/>
      <c r="CW32" s="23"/>
      <c r="CX32" s="23"/>
      <c r="CY32" s="23"/>
      <c r="CZ32" s="23"/>
      <c r="DA32" s="47"/>
      <c r="DC32" s="60">
        <v>80</v>
      </c>
      <c r="DD32" s="22">
        <v>140</v>
      </c>
      <c r="DF32" s="46"/>
      <c r="DG32" s="23"/>
      <c r="DH32" s="23"/>
      <c r="DI32" s="23"/>
      <c r="DJ32" s="23"/>
      <c r="DK32" s="23"/>
      <c r="DL32" s="23"/>
      <c r="DM32" s="23"/>
      <c r="DN32" s="23"/>
      <c r="DO32" s="23"/>
      <c r="DP32" s="47"/>
      <c r="DY32" s="71">
        <v>4.6825000000000001</v>
      </c>
      <c r="DZ32" s="6" t="s">
        <v>17</v>
      </c>
      <c r="EB32" s="46"/>
      <c r="EC32" s="23"/>
      <c r="ED32" s="23"/>
      <c r="EE32" s="23"/>
      <c r="EF32" s="23"/>
      <c r="EG32" s="23"/>
      <c r="EH32" s="23"/>
      <c r="EI32" s="23"/>
      <c r="EJ32" s="23"/>
      <c r="EK32" s="23"/>
      <c r="EL32" s="47"/>
      <c r="EN32" s="74">
        <v>4.6825000000000001</v>
      </c>
      <c r="EO32" s="76" t="s">
        <v>17</v>
      </c>
      <c r="EQ32" s="83"/>
      <c r="ER32" s="84"/>
      <c r="ES32" s="84"/>
      <c r="ET32" s="84"/>
      <c r="EU32" s="84"/>
      <c r="EV32" s="84"/>
      <c r="EW32" s="84"/>
      <c r="EX32" s="84"/>
      <c r="EY32" s="85"/>
      <c r="FA32" s="74">
        <v>4.6825000000000001</v>
      </c>
      <c r="FB32" s="76" t="s">
        <v>17</v>
      </c>
      <c r="FD32" s="46"/>
      <c r="FE32" s="23"/>
      <c r="FF32" s="23"/>
      <c r="FG32" s="23"/>
      <c r="FH32" s="23"/>
      <c r="FI32" s="23"/>
      <c r="FJ32" s="23"/>
      <c r="FK32" s="23"/>
      <c r="FL32" s="47"/>
      <c r="FN32" s="66">
        <v>4.6825000000000001</v>
      </c>
      <c r="FO32" s="6">
        <v>4.5750000000000002</v>
      </c>
      <c r="FQ32" s="46"/>
      <c r="FR32" s="23"/>
      <c r="FS32" s="23"/>
      <c r="FT32" s="23"/>
      <c r="FU32" s="23"/>
      <c r="FV32" s="23"/>
      <c r="FW32" s="23"/>
      <c r="FX32" s="23"/>
      <c r="FY32" s="47"/>
      <c r="GA32" s="76" t="s">
        <v>17</v>
      </c>
      <c r="GB32" s="79" t="s">
        <v>17</v>
      </c>
      <c r="GC32" s="75" t="s">
        <v>17</v>
      </c>
      <c r="GD32" s="74">
        <v>4.6825000000000001</v>
      </c>
      <c r="GF32" s="46"/>
      <c r="GG32" s="23"/>
      <c r="GH32" s="23"/>
      <c r="GI32" s="23"/>
      <c r="GJ32" s="23"/>
      <c r="GK32" s="23"/>
      <c r="GL32" s="23"/>
      <c r="GM32" s="47"/>
    </row>
    <row r="33" spans="1:195">
      <c r="A33" s="6">
        <v>1</v>
      </c>
      <c r="B33" s="8" t="s">
        <v>2</v>
      </c>
      <c r="C33" s="6">
        <v>11</v>
      </c>
      <c r="D33" s="5">
        <v>10</v>
      </c>
      <c r="E33" s="5">
        <f>Таблица1[[#This Row],[weight_to_move_mm2]]*0.1525</f>
        <v>1.5249999999999999</v>
      </c>
      <c r="F33" s="6">
        <v>0</v>
      </c>
      <c r="G33" s="5">
        <v>10</v>
      </c>
      <c r="H33" s="5">
        <f>Таблица1[[#This Row],[weight_to_move_mm22]]*0.1525</f>
        <v>1.5249999999999999</v>
      </c>
      <c r="I33" s="6">
        <v>1</v>
      </c>
      <c r="J33" s="5">
        <f>Таблица1[[#This Row],[mass_to_move_mg]]*Таблица1[[#This Row],[Moving_intensity_drying]]</f>
        <v>0</v>
      </c>
      <c r="K33" s="6">
        <f>Таблица1[[#This Row],[mass_to_move_mg2]]*Таблица1[[#This Row],[Moving_intensity_wetting]]</f>
        <v>1.5249999999999999</v>
      </c>
      <c r="L33" s="5">
        <f>MAX(Таблица1[[#This Row],[mass_to_move_mg]],Таблица1[[#This Row],[mass_to_move_mg2]])</f>
        <v>1.5249999999999999</v>
      </c>
      <c r="M33" s="5">
        <f>MAX(Таблица1[[#This Row],[Moving_intensity_drying]],Таблица1[[#This Row],[Moving_intensity_wetting]])</f>
        <v>1</v>
      </c>
      <c r="N33" s="5">
        <f>Таблица1[[#This Row],[max_mass]]*Таблица1[[#This Row],[max_moving_intentity]]</f>
        <v>1.5249999999999999</v>
      </c>
      <c r="O33" s="5"/>
      <c r="P33" s="5"/>
      <c r="Q33" s="6"/>
      <c r="R33" s="8"/>
      <c r="T33" s="20"/>
      <c r="W33" s="14"/>
      <c r="X33" s="14"/>
      <c r="Z33" s="17"/>
      <c r="AB33" s="17"/>
      <c r="AE33" s="5"/>
      <c r="AH33" s="5"/>
      <c r="AL33" s="5"/>
      <c r="AP33" s="5"/>
      <c r="AT33" s="5"/>
      <c r="AX33" s="5"/>
      <c r="BB33" s="5"/>
      <c r="BF33" s="5"/>
      <c r="BW33" s="42" t="s">
        <v>17</v>
      </c>
      <c r="BX33" s="25">
        <v>2.2875000000000001</v>
      </c>
      <c r="CB33" s="42">
        <v>1.5249999999999999</v>
      </c>
      <c r="CC33" s="52" t="s">
        <v>17</v>
      </c>
      <c r="CF33" s="46"/>
      <c r="CG33" s="23"/>
      <c r="CH33" s="23"/>
      <c r="CI33" s="23"/>
      <c r="CJ33" s="23"/>
      <c r="CK33" s="23"/>
      <c r="CL33" s="23"/>
      <c r="CM33" s="23"/>
      <c r="CN33" s="23"/>
      <c r="CO33" s="47"/>
      <c r="CR33" s="46"/>
      <c r="CS33" s="23"/>
      <c r="CT33" s="23"/>
      <c r="CU33" s="23"/>
      <c r="CV33" s="23"/>
      <c r="CW33" s="23"/>
      <c r="CX33" s="23"/>
      <c r="CY33" s="23"/>
      <c r="CZ33" s="23"/>
      <c r="DA33" s="47"/>
      <c r="DC33" s="61">
        <v>120</v>
      </c>
      <c r="DD33" s="59">
        <v>150</v>
      </c>
      <c r="DF33" s="46"/>
      <c r="DG33" s="23"/>
      <c r="DH33" s="23"/>
      <c r="DI33" s="23"/>
      <c r="DJ33" s="23"/>
      <c r="DK33" s="23"/>
      <c r="DL33" s="23"/>
      <c r="DM33" s="23"/>
      <c r="DN33" s="23"/>
      <c r="DO33" s="23"/>
      <c r="DP33" s="47"/>
      <c r="DY33" s="71">
        <v>4.6825000000000001</v>
      </c>
      <c r="DZ33" s="6" t="s">
        <v>17</v>
      </c>
      <c r="EB33" s="46"/>
      <c r="EC33" s="23"/>
      <c r="ED33" s="23"/>
      <c r="EE33" s="23"/>
      <c r="EF33" s="23"/>
      <c r="EG33" s="23"/>
      <c r="EH33" s="23"/>
      <c r="EI33" s="23"/>
      <c r="EJ33" s="23"/>
      <c r="EK33" s="23"/>
      <c r="EL33" s="47"/>
      <c r="EN33" s="74">
        <v>4.6825000000000001</v>
      </c>
      <c r="EO33" s="76" t="s">
        <v>17</v>
      </c>
      <c r="EQ33" s="83"/>
      <c r="ER33" s="84"/>
      <c r="ES33" s="84"/>
      <c r="ET33" s="84"/>
      <c r="EU33" s="84"/>
      <c r="EV33" s="84"/>
      <c r="EW33" s="84"/>
      <c r="EX33" s="84"/>
      <c r="EY33" s="85"/>
      <c r="FA33" s="74">
        <v>4.6825000000000001</v>
      </c>
      <c r="FB33" s="76" t="s">
        <v>17</v>
      </c>
      <c r="FD33" s="46"/>
      <c r="FE33" s="23"/>
      <c r="FF33" s="23"/>
      <c r="FG33" s="23"/>
      <c r="FH33" s="23"/>
      <c r="FI33" s="23"/>
      <c r="FJ33" s="23"/>
      <c r="FK33" s="23"/>
      <c r="FL33" s="47"/>
      <c r="FN33" s="66">
        <v>4.6825000000000001</v>
      </c>
      <c r="FO33" s="6">
        <v>4.5750000000000002</v>
      </c>
      <c r="FQ33" s="46"/>
      <c r="FR33" s="23"/>
      <c r="FS33" s="23"/>
      <c r="FT33" s="23"/>
      <c r="FU33" s="23"/>
      <c r="FV33" s="23"/>
      <c r="FW33" s="23"/>
      <c r="FX33" s="23"/>
      <c r="FY33" s="47"/>
      <c r="GA33" s="76" t="s">
        <v>17</v>
      </c>
      <c r="GB33" s="79" t="s">
        <v>17</v>
      </c>
      <c r="GC33" s="75" t="s">
        <v>17</v>
      </c>
      <c r="GD33" s="74">
        <v>4.6825000000000001</v>
      </c>
      <c r="GF33" s="46"/>
      <c r="GG33" s="23"/>
      <c r="GH33" s="23"/>
      <c r="GI33" s="23"/>
      <c r="GJ33" s="23"/>
      <c r="GK33" s="23"/>
      <c r="GL33" s="23"/>
      <c r="GM33" s="47"/>
    </row>
    <row r="34" spans="1:195">
      <c r="A34" s="6">
        <v>1</v>
      </c>
      <c r="B34" s="8" t="s">
        <v>2</v>
      </c>
      <c r="C34" s="8">
        <v>12</v>
      </c>
      <c r="D34" s="5">
        <v>15</v>
      </c>
      <c r="E34" s="5">
        <f>Таблица1[[#This Row],[weight_to_move_mm2]]*0.1525</f>
        <v>2.2875000000000001</v>
      </c>
      <c r="F34" s="6">
        <v>1</v>
      </c>
      <c r="G34" s="5">
        <v>15</v>
      </c>
      <c r="H34" s="5">
        <f>Таблица1[[#This Row],[weight_to_move_mm22]]*0.1525</f>
        <v>2.2875000000000001</v>
      </c>
      <c r="I34" s="6">
        <v>3</v>
      </c>
      <c r="J34" s="5">
        <f>Таблица1[[#This Row],[mass_to_move_mg]]*Таблица1[[#This Row],[Moving_intensity_drying]]</f>
        <v>2.2875000000000001</v>
      </c>
      <c r="K34" s="6">
        <f>Таблица1[[#This Row],[mass_to_move_mg2]]*Таблица1[[#This Row],[Moving_intensity_wetting]]</f>
        <v>6.8625000000000007</v>
      </c>
      <c r="L34" s="5">
        <f>MAX(Таблица1[[#This Row],[mass_to_move_mg]],Таблица1[[#This Row],[mass_to_move_mg2]])</f>
        <v>2.2875000000000001</v>
      </c>
      <c r="M34" s="5">
        <f>MAX(Таблица1[[#This Row],[Moving_intensity_drying]],Таблица1[[#This Row],[Moving_intensity_wetting]])</f>
        <v>3</v>
      </c>
      <c r="N34" s="5">
        <f>Таблица1[[#This Row],[max_mass]]*Таблица1[[#This Row],[max_moving_intentity]]</f>
        <v>6.8625000000000007</v>
      </c>
      <c r="O34" s="5"/>
      <c r="P34" s="5"/>
      <c r="Q34" s="6"/>
      <c r="R34" s="8"/>
      <c r="T34" s="20"/>
      <c r="W34" s="14"/>
      <c r="X34" s="14"/>
      <c r="Z34" s="17"/>
      <c r="AB34" s="17"/>
      <c r="AE34" s="5"/>
      <c r="AH34" s="5"/>
      <c r="AL34" s="5"/>
      <c r="AP34" s="5"/>
      <c r="AT34" s="5"/>
      <c r="AX34" s="5"/>
      <c r="BB34" s="5"/>
      <c r="BF34" s="5"/>
      <c r="BW34" s="42" t="s">
        <v>17</v>
      </c>
      <c r="BX34" s="25">
        <v>6.8625000000000007</v>
      </c>
      <c r="CB34" s="42">
        <v>6.8625000000000007</v>
      </c>
      <c r="CC34" s="52" t="s">
        <v>17</v>
      </c>
      <c r="CF34" s="46"/>
      <c r="CG34" s="23"/>
      <c r="CH34" s="23"/>
      <c r="CI34" s="23"/>
      <c r="CJ34" s="23"/>
      <c r="CK34" s="23"/>
      <c r="CL34" s="23"/>
      <c r="CM34" s="23"/>
      <c r="CN34" s="23"/>
      <c r="CO34" s="47"/>
      <c r="CR34" s="46"/>
      <c r="CS34" s="23"/>
      <c r="CT34" s="23"/>
      <c r="CU34" s="23"/>
      <c r="CV34" s="23"/>
      <c r="CW34" s="23"/>
      <c r="CX34" s="23"/>
      <c r="CY34" s="23"/>
      <c r="CZ34" s="23"/>
      <c r="DA34" s="47"/>
      <c r="DC34" s="60">
        <v>100</v>
      </c>
      <c r="DD34" s="22">
        <v>130</v>
      </c>
      <c r="DF34" s="46"/>
      <c r="DG34" s="23"/>
      <c r="DH34" s="23"/>
      <c r="DI34" s="23"/>
      <c r="DJ34" s="23"/>
      <c r="DK34" s="23"/>
      <c r="DL34" s="23"/>
      <c r="DM34" s="23"/>
      <c r="DN34" s="23"/>
      <c r="DO34" s="23"/>
      <c r="DP34" s="47"/>
      <c r="DY34" s="71">
        <v>4.6825000000000001</v>
      </c>
      <c r="DZ34" s="6" t="s">
        <v>17</v>
      </c>
      <c r="EB34" s="46"/>
      <c r="EC34" s="23"/>
      <c r="ED34" s="23"/>
      <c r="EE34" s="23"/>
      <c r="EF34" s="23"/>
      <c r="EG34" s="23"/>
      <c r="EH34" s="23"/>
      <c r="EI34" s="23"/>
      <c r="EJ34" s="23"/>
      <c r="EK34" s="23"/>
      <c r="EL34" s="47"/>
      <c r="EN34" s="74">
        <v>4.6825000000000001</v>
      </c>
      <c r="EO34" s="76" t="s">
        <v>17</v>
      </c>
      <c r="EQ34" s="83"/>
      <c r="ER34" s="84"/>
      <c r="ES34" s="84"/>
      <c r="ET34" s="84"/>
      <c r="EU34" s="84"/>
      <c r="EV34" s="84"/>
      <c r="EW34" s="84"/>
      <c r="EX34" s="84"/>
      <c r="EY34" s="85"/>
      <c r="FA34" s="74">
        <v>4.6825000000000001</v>
      </c>
      <c r="FB34" s="76" t="s">
        <v>17</v>
      </c>
      <c r="FD34" s="46"/>
      <c r="FE34" s="23"/>
      <c r="FF34" s="23"/>
      <c r="FG34" s="23"/>
      <c r="FH34" s="23"/>
      <c r="FI34" s="23"/>
      <c r="FJ34" s="23"/>
      <c r="FK34" s="23"/>
      <c r="FL34" s="47"/>
      <c r="FN34" s="66">
        <v>4.6825000000000001</v>
      </c>
      <c r="FO34" s="6">
        <v>2.2875000000000001</v>
      </c>
      <c r="FQ34" s="46"/>
      <c r="FR34" s="23"/>
      <c r="FS34" s="23"/>
      <c r="FT34" s="23"/>
      <c r="FU34" s="23"/>
      <c r="FV34" s="23"/>
      <c r="FW34" s="23"/>
      <c r="FX34" s="23"/>
      <c r="FY34" s="47"/>
      <c r="GA34" s="76" t="s">
        <v>17</v>
      </c>
      <c r="GB34" s="79" t="s">
        <v>17</v>
      </c>
      <c r="GC34" s="75" t="s">
        <v>17</v>
      </c>
      <c r="GD34" s="74">
        <v>4.6825000000000001</v>
      </c>
      <c r="GF34" s="46"/>
      <c r="GG34" s="23"/>
      <c r="GH34" s="23"/>
      <c r="GI34" s="23"/>
      <c r="GJ34" s="23"/>
      <c r="GK34" s="23"/>
      <c r="GL34" s="23"/>
      <c r="GM34" s="47"/>
    </row>
    <row r="35" spans="1:195">
      <c r="A35" s="6">
        <v>1</v>
      </c>
      <c r="B35" s="8" t="s">
        <v>2</v>
      </c>
      <c r="C35" s="6">
        <v>13</v>
      </c>
      <c r="D35" s="5">
        <v>15</v>
      </c>
      <c r="E35" s="5">
        <f>Таблица1[[#This Row],[weight_to_move_mm2]]*0.1525</f>
        <v>2.2875000000000001</v>
      </c>
      <c r="F35" s="6">
        <v>1</v>
      </c>
      <c r="G35" s="5">
        <v>15</v>
      </c>
      <c r="H35" s="5">
        <f>Таблица1[[#This Row],[weight_to_move_mm22]]*0.1525</f>
        <v>2.2875000000000001</v>
      </c>
      <c r="I35" s="6">
        <v>1</v>
      </c>
      <c r="J35" s="5">
        <f>Таблица1[[#This Row],[mass_to_move_mg]]*Таблица1[[#This Row],[Moving_intensity_drying]]</f>
        <v>2.2875000000000001</v>
      </c>
      <c r="K35" s="6">
        <f>Таблица1[[#This Row],[mass_to_move_mg2]]*Таблица1[[#This Row],[Moving_intensity_wetting]]</f>
        <v>2.2875000000000001</v>
      </c>
      <c r="L35" s="5">
        <f>MAX(Таблица1[[#This Row],[mass_to_move_mg]],Таблица1[[#This Row],[mass_to_move_mg2]])</f>
        <v>2.2875000000000001</v>
      </c>
      <c r="M35" s="5">
        <f>MAX(Таблица1[[#This Row],[Moving_intensity_drying]],Таблица1[[#This Row],[Moving_intensity_wetting]])</f>
        <v>1</v>
      </c>
      <c r="N35" s="5">
        <f>Таблица1[[#This Row],[max_mass]]*Таблица1[[#This Row],[max_moving_intentity]]</f>
        <v>2.2875000000000001</v>
      </c>
      <c r="O35" s="5"/>
      <c r="P35" s="5"/>
      <c r="Q35" s="6"/>
      <c r="R35" s="8"/>
      <c r="T35" s="20"/>
      <c r="W35" s="14"/>
      <c r="X35" s="14"/>
      <c r="Z35" s="17"/>
      <c r="AB35" s="17"/>
      <c r="AE35" s="5"/>
      <c r="AH35" s="5"/>
      <c r="AL35" s="5"/>
      <c r="AP35" s="5"/>
      <c r="AT35" s="5"/>
      <c r="AX35" s="5"/>
      <c r="BB35" s="5"/>
      <c r="BF35" s="5"/>
      <c r="BW35" s="42" t="s">
        <v>17</v>
      </c>
      <c r="BX35" s="25">
        <v>3.05</v>
      </c>
      <c r="CB35" s="42">
        <v>2.2875000000000001</v>
      </c>
      <c r="CC35" s="52" t="s">
        <v>17</v>
      </c>
      <c r="CF35" s="46"/>
      <c r="CG35" s="23"/>
      <c r="CH35" s="23"/>
      <c r="CI35" s="23"/>
      <c r="CJ35" s="23"/>
      <c r="CK35" s="23"/>
      <c r="CL35" s="23"/>
      <c r="CM35" s="23"/>
      <c r="CN35" s="23"/>
      <c r="CO35" s="47"/>
      <c r="CR35" s="46"/>
      <c r="CS35" s="23"/>
      <c r="CT35" s="23"/>
      <c r="CU35" s="23"/>
      <c r="CV35" s="23"/>
      <c r="CW35" s="23"/>
      <c r="CX35" s="23"/>
      <c r="CY35" s="23"/>
      <c r="CZ35" s="23"/>
      <c r="DA35" s="47"/>
      <c r="DC35" s="60">
        <v>120</v>
      </c>
      <c r="DD35" s="22">
        <v>90</v>
      </c>
      <c r="DF35" s="46"/>
      <c r="DG35" s="23"/>
      <c r="DH35" s="23"/>
      <c r="DI35" s="23"/>
      <c r="DJ35" s="23"/>
      <c r="DK35" s="23"/>
      <c r="DL35" s="23"/>
      <c r="DM35" s="23"/>
      <c r="DN35" s="23"/>
      <c r="DO35" s="23"/>
      <c r="DP35" s="47"/>
      <c r="DY35" s="71">
        <v>4.6825000000000001</v>
      </c>
      <c r="DZ35" s="6" t="s">
        <v>17</v>
      </c>
      <c r="EB35" s="46"/>
      <c r="EC35" s="23"/>
      <c r="ED35" s="23"/>
      <c r="EE35" s="23"/>
      <c r="EF35" s="23"/>
      <c r="EG35" s="23"/>
      <c r="EH35" s="23"/>
      <c r="EI35" s="23"/>
      <c r="EJ35" s="23"/>
      <c r="EK35" s="23"/>
      <c r="EL35" s="47"/>
      <c r="EN35" s="74">
        <v>4.6825000000000001</v>
      </c>
      <c r="EO35" s="76" t="s">
        <v>17</v>
      </c>
      <c r="EQ35" s="83"/>
      <c r="ER35" s="84"/>
      <c r="ES35" s="84"/>
      <c r="ET35" s="84"/>
      <c r="EU35" s="84"/>
      <c r="EV35" s="84"/>
      <c r="EW35" s="84"/>
      <c r="EX35" s="84"/>
      <c r="EY35" s="85"/>
      <c r="FA35" s="74">
        <v>4.6825000000000001</v>
      </c>
      <c r="FB35" s="76" t="s">
        <v>17</v>
      </c>
      <c r="FD35" s="46"/>
      <c r="FE35" s="23"/>
      <c r="FF35" s="23"/>
      <c r="FG35" s="23"/>
      <c r="FH35" s="23"/>
      <c r="FI35" s="23"/>
      <c r="FJ35" s="23"/>
      <c r="FK35" s="23"/>
      <c r="FL35" s="47"/>
      <c r="FN35" s="66">
        <v>4.6825000000000001</v>
      </c>
      <c r="FO35" s="6">
        <v>6.8625000000000007</v>
      </c>
      <c r="FQ35" s="46"/>
      <c r="FR35" s="23"/>
      <c r="FS35" s="23"/>
      <c r="FT35" s="23"/>
      <c r="FU35" s="23"/>
      <c r="FV35" s="23"/>
      <c r="FW35" s="23"/>
      <c r="FX35" s="23"/>
      <c r="FY35" s="47"/>
      <c r="GA35" s="76" t="s">
        <v>17</v>
      </c>
      <c r="GB35" s="79" t="s">
        <v>17</v>
      </c>
      <c r="GC35" s="75" t="s">
        <v>17</v>
      </c>
      <c r="GD35" s="74">
        <v>4.6825000000000001</v>
      </c>
      <c r="GF35" s="46"/>
      <c r="GG35" s="23"/>
      <c r="GH35" s="23"/>
      <c r="GI35" s="23"/>
      <c r="GJ35" s="23"/>
      <c r="GK35" s="23"/>
      <c r="GL35" s="23"/>
      <c r="GM35" s="47"/>
    </row>
    <row r="36" spans="1:195" ht="15" thickBot="1">
      <c r="A36" s="6">
        <v>1</v>
      </c>
      <c r="B36" s="8" t="s">
        <v>2</v>
      </c>
      <c r="C36" s="6">
        <v>14</v>
      </c>
      <c r="D36" s="5">
        <v>15</v>
      </c>
      <c r="E36" s="5">
        <f>Таблица1[[#This Row],[weight_to_move_mm2]]*0.1525</f>
        <v>2.2875000000000001</v>
      </c>
      <c r="F36" s="6">
        <v>1</v>
      </c>
      <c r="G36" s="5">
        <v>15</v>
      </c>
      <c r="H36" s="5">
        <f>Таблица1[[#This Row],[weight_to_move_mm22]]*0.1525</f>
        <v>2.2875000000000001</v>
      </c>
      <c r="I36" s="6">
        <v>1</v>
      </c>
      <c r="J36" s="5">
        <f>Таблица1[[#This Row],[mass_to_move_mg]]*Таблица1[[#This Row],[Moving_intensity_drying]]</f>
        <v>2.2875000000000001</v>
      </c>
      <c r="K36" s="6">
        <f>Таблица1[[#This Row],[mass_to_move_mg2]]*Таблица1[[#This Row],[Moving_intensity_wetting]]</f>
        <v>2.2875000000000001</v>
      </c>
      <c r="L36" s="5">
        <f>MAX(Таблица1[[#This Row],[mass_to_move_mg]],Таблица1[[#This Row],[mass_to_move_mg2]])</f>
        <v>2.2875000000000001</v>
      </c>
      <c r="M36" s="5">
        <f>MAX(Таблица1[[#This Row],[Moving_intensity_drying]],Таблица1[[#This Row],[Moving_intensity_wetting]])</f>
        <v>1</v>
      </c>
      <c r="N36" s="5">
        <f>Таблица1[[#This Row],[max_mass]]*Таблица1[[#This Row],[max_moving_intentity]]</f>
        <v>2.2875000000000001</v>
      </c>
      <c r="O36" s="5"/>
      <c r="P36" s="5"/>
      <c r="Q36" s="6"/>
      <c r="R36" s="8"/>
      <c r="T36" s="20"/>
      <c r="W36" s="14"/>
      <c r="X36" s="14"/>
      <c r="Z36" s="17"/>
      <c r="AB36" s="17"/>
      <c r="AE36" s="5"/>
      <c r="AH36" s="5"/>
      <c r="AI36" s="35" t="s">
        <v>14</v>
      </c>
      <c r="AK36" s="36" t="s">
        <v>13</v>
      </c>
      <c r="AM36" s="36" t="s">
        <v>12</v>
      </c>
      <c r="AP36" s="5"/>
      <c r="AT36" s="5"/>
      <c r="AX36" s="5"/>
      <c r="BB36" s="5"/>
      <c r="BF36" s="5"/>
      <c r="BW36" s="42" t="s">
        <v>17</v>
      </c>
      <c r="BX36" s="25">
        <v>6.1</v>
      </c>
      <c r="CB36" s="42">
        <v>2.2875000000000001</v>
      </c>
      <c r="CC36" s="52" t="s">
        <v>17</v>
      </c>
      <c r="CF36" s="46"/>
      <c r="CG36" s="23"/>
      <c r="CH36" s="23"/>
      <c r="CI36" s="23"/>
      <c r="CJ36" s="23"/>
      <c r="CK36" s="23"/>
      <c r="CL36" s="23"/>
      <c r="CM36" s="23"/>
      <c r="CN36" s="23"/>
      <c r="CO36" s="47"/>
      <c r="CR36" s="46"/>
      <c r="CS36" s="23"/>
      <c r="CT36" s="23"/>
      <c r="CU36" s="23"/>
      <c r="CV36" s="23"/>
      <c r="CW36" s="23"/>
      <c r="CX36" s="23"/>
      <c r="CY36" s="23"/>
      <c r="CZ36" s="23"/>
      <c r="DA36" s="47"/>
      <c r="DC36" s="60">
        <v>140</v>
      </c>
      <c r="DD36" s="22">
        <v>150</v>
      </c>
      <c r="DF36" s="46"/>
      <c r="DG36" s="23"/>
      <c r="DH36" s="23"/>
      <c r="DI36" s="23"/>
      <c r="DJ36" s="23"/>
      <c r="DK36" s="23"/>
      <c r="DL36" s="23"/>
      <c r="DM36" s="23"/>
      <c r="DN36" s="23"/>
      <c r="DO36" s="23"/>
      <c r="DP36" s="47"/>
      <c r="DY36" s="71">
        <v>4.6825000000000001</v>
      </c>
      <c r="DZ36" s="6" t="s">
        <v>17</v>
      </c>
      <c r="EB36" s="46"/>
      <c r="EC36" s="23"/>
      <c r="ED36" s="23"/>
      <c r="EE36" s="23"/>
      <c r="EF36" s="23"/>
      <c r="EG36" s="23"/>
      <c r="EH36" s="23"/>
      <c r="EI36" s="23"/>
      <c r="EJ36" s="23"/>
      <c r="EK36" s="23"/>
      <c r="EL36" s="47"/>
      <c r="EN36" s="74">
        <v>4.6825000000000001</v>
      </c>
      <c r="EO36" s="76" t="s">
        <v>17</v>
      </c>
      <c r="EQ36" s="83"/>
      <c r="ER36" s="84"/>
      <c r="ES36" s="84"/>
      <c r="ET36" s="84"/>
      <c r="EU36" s="84"/>
      <c r="EV36" s="84"/>
      <c r="EW36" s="84"/>
      <c r="EX36" s="84"/>
      <c r="EY36" s="85"/>
      <c r="FA36" s="74">
        <v>4.6825000000000001</v>
      </c>
      <c r="FB36" s="76" t="s">
        <v>17</v>
      </c>
      <c r="FD36" s="46"/>
      <c r="FE36" s="23"/>
      <c r="FF36" s="23"/>
      <c r="FG36" s="23"/>
      <c r="FH36" s="23"/>
      <c r="FI36" s="23"/>
      <c r="FJ36" s="23"/>
      <c r="FK36" s="23"/>
      <c r="FL36" s="47"/>
      <c r="FN36" s="66">
        <v>4.6825000000000001</v>
      </c>
      <c r="FO36" s="6">
        <v>3.05</v>
      </c>
      <c r="FQ36" s="46"/>
      <c r="FR36" s="23"/>
      <c r="FS36" s="23"/>
      <c r="FT36" s="23"/>
      <c r="FU36" s="23"/>
      <c r="FV36" s="23"/>
      <c r="FW36" s="23"/>
      <c r="FX36" s="23"/>
      <c r="FY36" s="47"/>
      <c r="GA36" s="76" t="s">
        <v>17</v>
      </c>
      <c r="GB36" s="79" t="s">
        <v>17</v>
      </c>
      <c r="GC36" s="75" t="s">
        <v>17</v>
      </c>
      <c r="GD36" s="74">
        <v>4.6825000000000001</v>
      </c>
      <c r="GF36" s="46"/>
      <c r="GG36" s="23"/>
      <c r="GH36" s="23"/>
      <c r="GI36" s="23"/>
      <c r="GJ36" s="23"/>
      <c r="GK36" s="23"/>
      <c r="GL36" s="23"/>
      <c r="GM36" s="47"/>
    </row>
    <row r="37" spans="1:195">
      <c r="A37" s="6">
        <v>1</v>
      </c>
      <c r="B37" s="8" t="s">
        <v>2</v>
      </c>
      <c r="C37" s="8">
        <v>15</v>
      </c>
      <c r="D37" s="5">
        <v>20</v>
      </c>
      <c r="E37" s="5">
        <f>Таблица1[[#This Row],[weight_to_move_mm2]]*0.1525</f>
        <v>3.05</v>
      </c>
      <c r="F37" s="6">
        <v>3</v>
      </c>
      <c r="G37" s="5">
        <v>10</v>
      </c>
      <c r="H37" s="5">
        <f>Таблица1[[#This Row],[weight_to_move_mm22]]*0.1525</f>
        <v>1.5249999999999999</v>
      </c>
      <c r="I37" s="6">
        <v>3</v>
      </c>
      <c r="J37" s="5">
        <f>Таблица1[[#This Row],[mass_to_move_mg]]*Таблица1[[#This Row],[Moving_intensity_drying]]</f>
        <v>9.1499999999999986</v>
      </c>
      <c r="K37" s="6">
        <f>Таблица1[[#This Row],[mass_to_move_mg2]]*Таблица1[[#This Row],[Moving_intensity_wetting]]</f>
        <v>4.5749999999999993</v>
      </c>
      <c r="L37" s="5">
        <f>MAX(Таблица1[[#This Row],[mass_to_move_mg]],Таблица1[[#This Row],[mass_to_move_mg2]])</f>
        <v>3.05</v>
      </c>
      <c r="M37" s="5">
        <f>MAX(Таблица1[[#This Row],[Moving_intensity_drying]],Таблица1[[#This Row],[Moving_intensity_wetting]])</f>
        <v>3</v>
      </c>
      <c r="N37" s="5">
        <f>Таблица1[[#This Row],[max_mass]]*Таблица1[[#This Row],[max_moving_intentity]]</f>
        <v>9.1499999999999986</v>
      </c>
      <c r="O37" s="5"/>
      <c r="P37" s="5"/>
      <c r="Q37" s="6"/>
      <c r="R37" s="8"/>
      <c r="T37" s="20"/>
      <c r="W37" s="14"/>
      <c r="X37" s="14"/>
      <c r="Z37" s="17"/>
      <c r="AB37" s="17"/>
      <c r="AE37" s="5"/>
      <c r="AH37" s="5"/>
      <c r="AI37" s="8">
        <v>4.5750000000000002</v>
      </c>
      <c r="AK37" s="8">
        <v>2.2875000000000001</v>
      </c>
      <c r="AM37" s="8">
        <v>0.5083333333333333</v>
      </c>
      <c r="AP37" s="5"/>
      <c r="AT37" s="5"/>
      <c r="AX37" s="5"/>
      <c r="BB37" s="5"/>
      <c r="BF37" s="5"/>
      <c r="BW37" s="42" t="s">
        <v>17</v>
      </c>
      <c r="BX37" s="25">
        <v>6.1</v>
      </c>
      <c r="CB37" s="42">
        <v>9.1499999999999986</v>
      </c>
      <c r="CC37" s="52" t="s">
        <v>17</v>
      </c>
      <c r="CF37" s="46"/>
      <c r="CG37" s="23"/>
      <c r="CH37" s="23"/>
      <c r="CI37" s="23"/>
      <c r="CJ37" s="23"/>
      <c r="CK37" s="23"/>
      <c r="CL37" s="23"/>
      <c r="CM37" s="23"/>
      <c r="CN37" s="23"/>
      <c r="CO37" s="47"/>
      <c r="CR37" s="46"/>
      <c r="CS37" s="23"/>
      <c r="CT37" s="23"/>
      <c r="CU37" s="23"/>
      <c r="CV37" s="23"/>
      <c r="CW37" s="23"/>
      <c r="CX37" s="23"/>
      <c r="CY37" s="23"/>
      <c r="CZ37" s="23"/>
      <c r="DA37" s="47"/>
      <c r="DC37" s="60">
        <v>180</v>
      </c>
      <c r="DD37" s="22">
        <v>100</v>
      </c>
      <c r="DF37" s="46"/>
      <c r="DG37" s="23"/>
      <c r="DH37" s="23"/>
      <c r="DI37" s="23"/>
      <c r="DJ37" s="23"/>
      <c r="DK37" s="23"/>
      <c r="DL37" s="23"/>
      <c r="DM37" s="23"/>
      <c r="DN37" s="23"/>
      <c r="DO37" s="23"/>
      <c r="DP37" s="47"/>
      <c r="DY37" s="71">
        <v>9.3650000000000002</v>
      </c>
      <c r="DZ37" s="6" t="s">
        <v>17</v>
      </c>
      <c r="EB37" s="46"/>
      <c r="EC37" s="23"/>
      <c r="ED37" s="23"/>
      <c r="EE37" s="23"/>
      <c r="EF37" s="23"/>
      <c r="EG37" s="23"/>
      <c r="EH37" s="23"/>
      <c r="EI37" s="23"/>
      <c r="EJ37" s="23"/>
      <c r="EK37" s="23"/>
      <c r="EL37" s="47"/>
      <c r="EN37" s="74">
        <v>9.3650000000000002</v>
      </c>
      <c r="EO37" s="76" t="s">
        <v>17</v>
      </c>
      <c r="EQ37" s="83"/>
      <c r="ER37" s="84"/>
      <c r="ES37" s="84"/>
      <c r="ET37" s="84"/>
      <c r="EU37" s="84"/>
      <c r="EV37" s="84"/>
      <c r="EW37" s="84"/>
      <c r="EX37" s="84"/>
      <c r="EY37" s="85"/>
      <c r="FA37" s="74">
        <v>9.3650000000000002</v>
      </c>
      <c r="FB37" s="76" t="s">
        <v>17</v>
      </c>
      <c r="FD37" s="46"/>
      <c r="FE37" s="23"/>
      <c r="FF37" s="23"/>
      <c r="FG37" s="23"/>
      <c r="FH37" s="23"/>
      <c r="FI37" s="23"/>
      <c r="FJ37" s="23"/>
      <c r="FK37" s="23"/>
      <c r="FL37" s="47"/>
      <c r="FN37" s="66">
        <v>9.3650000000000002</v>
      </c>
      <c r="FO37" s="6">
        <v>6.1</v>
      </c>
      <c r="FQ37" s="46"/>
      <c r="FR37" s="23"/>
      <c r="FS37" s="23"/>
      <c r="FT37" s="23"/>
      <c r="FU37" s="23"/>
      <c r="FV37" s="23"/>
      <c r="FW37" s="23"/>
      <c r="FX37" s="23"/>
      <c r="FY37" s="47"/>
      <c r="GA37" s="76" t="s">
        <v>17</v>
      </c>
      <c r="GB37" s="79" t="s">
        <v>17</v>
      </c>
      <c r="GC37" s="75" t="s">
        <v>17</v>
      </c>
      <c r="GD37" s="74">
        <v>9.3650000000000002</v>
      </c>
      <c r="GF37" s="46"/>
      <c r="GG37" s="23"/>
      <c r="GH37" s="23"/>
      <c r="GI37" s="23"/>
      <c r="GJ37" s="23"/>
      <c r="GK37" s="23"/>
      <c r="GL37" s="23"/>
      <c r="GM37" s="47"/>
    </row>
    <row r="38" spans="1:195">
      <c r="A38" s="6">
        <v>1</v>
      </c>
      <c r="B38" s="8" t="s">
        <v>2</v>
      </c>
      <c r="C38" s="6">
        <v>16</v>
      </c>
      <c r="D38" s="5">
        <v>20</v>
      </c>
      <c r="E38" s="5">
        <f>Таблица1[[#This Row],[weight_to_move_mm2]]*0.1525</f>
        <v>3.05</v>
      </c>
      <c r="F38" s="6">
        <v>3</v>
      </c>
      <c r="G38" s="5">
        <v>20</v>
      </c>
      <c r="H38" s="5">
        <f>Таблица1[[#This Row],[weight_to_move_mm22]]*0.1525</f>
        <v>3.05</v>
      </c>
      <c r="I38" s="6">
        <v>2</v>
      </c>
      <c r="J38" s="5">
        <f>Таблица1[[#This Row],[mass_to_move_mg]]*Таблица1[[#This Row],[Moving_intensity_drying]]</f>
        <v>9.1499999999999986</v>
      </c>
      <c r="K38" s="6">
        <f>Таблица1[[#This Row],[mass_to_move_mg2]]*Таблица1[[#This Row],[Moving_intensity_wetting]]</f>
        <v>6.1</v>
      </c>
      <c r="L38" s="5">
        <f>MAX(Таблица1[[#This Row],[mass_to_move_mg]],Таблица1[[#This Row],[mass_to_move_mg2]])</f>
        <v>3.05</v>
      </c>
      <c r="M38" s="5">
        <f>MAX(Таблица1[[#This Row],[Moving_intensity_drying]],Таблица1[[#This Row],[Moving_intensity_wetting]])</f>
        <v>3</v>
      </c>
      <c r="N38" s="5">
        <f>Таблица1[[#This Row],[max_mass]]*Таблица1[[#This Row],[max_moving_intentity]]</f>
        <v>9.1499999999999986</v>
      </c>
      <c r="O38" s="5"/>
      <c r="P38" s="5"/>
      <c r="Q38" s="6"/>
      <c r="R38" s="8"/>
      <c r="T38" s="20"/>
      <c r="W38" s="14"/>
      <c r="X38" s="14"/>
      <c r="Z38" s="17"/>
      <c r="AB38" s="17"/>
      <c r="AE38" s="5"/>
      <c r="AH38" s="5"/>
      <c r="AI38" s="8">
        <v>0.61</v>
      </c>
      <c r="AK38" s="8">
        <v>0.5083333333333333</v>
      </c>
      <c r="AM38" s="8">
        <v>4.5750000000000002</v>
      </c>
      <c r="AP38" s="5"/>
      <c r="AT38" s="5"/>
      <c r="AX38" s="5"/>
      <c r="BB38" s="5"/>
      <c r="BF38" s="5"/>
      <c r="BW38" s="42" t="s">
        <v>17</v>
      </c>
      <c r="BX38" s="25">
        <v>9.1499999999999986</v>
      </c>
      <c r="CB38" s="42">
        <v>9.1499999999999986</v>
      </c>
      <c r="CC38" s="52" t="s">
        <v>17</v>
      </c>
      <c r="CF38" s="46"/>
      <c r="CG38" s="23"/>
      <c r="CH38" s="23"/>
      <c r="CI38" s="23"/>
      <c r="CJ38" s="23"/>
      <c r="CK38" s="23"/>
      <c r="CL38" s="23"/>
      <c r="CM38" s="23"/>
      <c r="CN38" s="23"/>
      <c r="CO38" s="47"/>
      <c r="CR38" s="46"/>
      <c r="CS38" s="23"/>
      <c r="CT38" s="23"/>
      <c r="CU38" s="23"/>
      <c r="CV38" s="23"/>
      <c r="CW38" s="23"/>
      <c r="CX38" s="23"/>
      <c r="CY38" s="23"/>
      <c r="CZ38" s="23"/>
      <c r="DA38" s="47"/>
      <c r="DC38" s="60">
        <v>100</v>
      </c>
      <c r="DD38" s="22">
        <v>120</v>
      </c>
      <c r="DF38" s="46"/>
      <c r="DG38" s="23"/>
      <c r="DH38" s="23"/>
      <c r="DI38" s="23"/>
      <c r="DJ38" s="23"/>
      <c r="DK38" s="23"/>
      <c r="DL38" s="23"/>
      <c r="DM38" s="23"/>
      <c r="DN38" s="23"/>
      <c r="DO38" s="23"/>
      <c r="DP38" s="47"/>
      <c r="DY38" s="71">
        <v>9.3650000000000002</v>
      </c>
      <c r="DZ38" s="6" t="s">
        <v>17</v>
      </c>
      <c r="EB38" s="46"/>
      <c r="EC38" s="23"/>
      <c r="ED38" s="23"/>
      <c r="EE38" s="23"/>
      <c r="EF38" s="23"/>
      <c r="EG38" s="23"/>
      <c r="EH38" s="23"/>
      <c r="EI38" s="23"/>
      <c r="EJ38" s="23"/>
      <c r="EK38" s="23"/>
      <c r="EL38" s="47"/>
      <c r="EN38" s="74">
        <v>9.3650000000000002</v>
      </c>
      <c r="EO38" s="76" t="s">
        <v>17</v>
      </c>
      <c r="EQ38" s="83"/>
      <c r="ER38" s="84"/>
      <c r="ES38" s="84"/>
      <c r="ET38" s="84"/>
      <c r="EU38" s="84"/>
      <c r="EV38" s="84"/>
      <c r="EW38" s="84"/>
      <c r="EX38" s="84"/>
      <c r="EY38" s="85"/>
      <c r="FA38" s="74">
        <v>9.3650000000000002</v>
      </c>
      <c r="FB38" s="76" t="s">
        <v>17</v>
      </c>
      <c r="FD38" s="46"/>
      <c r="FE38" s="23"/>
      <c r="FF38" s="23"/>
      <c r="FG38" s="23"/>
      <c r="FH38" s="23"/>
      <c r="FI38" s="23"/>
      <c r="FJ38" s="23"/>
      <c r="FK38" s="23"/>
      <c r="FL38" s="47"/>
      <c r="FN38" s="66">
        <v>9.3650000000000002</v>
      </c>
      <c r="FO38" s="6">
        <v>6.1</v>
      </c>
      <c r="FQ38" s="46"/>
      <c r="FR38" s="23"/>
      <c r="FS38" s="23"/>
      <c r="FT38" s="23"/>
      <c r="FU38" s="23"/>
      <c r="FV38" s="23"/>
      <c r="FW38" s="23"/>
      <c r="FX38" s="23"/>
      <c r="FY38" s="47"/>
      <c r="GA38" s="76" t="s">
        <v>17</v>
      </c>
      <c r="GB38" s="79" t="s">
        <v>17</v>
      </c>
      <c r="GC38" s="75" t="s">
        <v>17</v>
      </c>
      <c r="GD38" s="74">
        <v>9.3650000000000002</v>
      </c>
      <c r="GF38" s="46"/>
      <c r="GG38" s="23"/>
      <c r="GH38" s="23"/>
      <c r="GI38" s="23"/>
      <c r="GJ38" s="23"/>
      <c r="GK38" s="23"/>
      <c r="GL38" s="23"/>
      <c r="GM38" s="47"/>
    </row>
    <row r="39" spans="1:195">
      <c r="A39" s="6">
        <v>1</v>
      </c>
      <c r="B39" s="8" t="s">
        <v>2</v>
      </c>
      <c r="C39" s="6">
        <v>17</v>
      </c>
      <c r="D39" s="5">
        <v>20</v>
      </c>
      <c r="E39" s="5">
        <f>Таблица1[[#This Row],[weight_to_move_mm2]]*0.1525</f>
        <v>3.05</v>
      </c>
      <c r="F39" s="6">
        <v>3</v>
      </c>
      <c r="G39" s="5">
        <v>20</v>
      </c>
      <c r="H39" s="5">
        <f>Таблица1[[#This Row],[weight_to_move_mm22]]*0.1525</f>
        <v>3.05</v>
      </c>
      <c r="I39" s="6">
        <v>1</v>
      </c>
      <c r="J39" s="5">
        <f>Таблица1[[#This Row],[mass_to_move_mg]]*Таблица1[[#This Row],[Moving_intensity_drying]]</f>
        <v>9.1499999999999986</v>
      </c>
      <c r="K39" s="6">
        <f>Таблица1[[#This Row],[mass_to_move_mg2]]*Таблица1[[#This Row],[Moving_intensity_wetting]]</f>
        <v>3.05</v>
      </c>
      <c r="L39" s="5">
        <f>MAX(Таблица1[[#This Row],[mass_to_move_mg]],Таблица1[[#This Row],[mass_to_move_mg2]])</f>
        <v>3.05</v>
      </c>
      <c r="M39" s="5">
        <f>MAX(Таблица1[[#This Row],[Moving_intensity_drying]],Таблица1[[#This Row],[Moving_intensity_wetting]])</f>
        <v>3</v>
      </c>
      <c r="N39" s="5">
        <f>Таблица1[[#This Row],[max_mass]]*Таблица1[[#This Row],[max_moving_intentity]]</f>
        <v>9.1499999999999986</v>
      </c>
      <c r="O39" s="5"/>
      <c r="P39" s="5"/>
      <c r="Q39" s="6"/>
      <c r="R39" s="8"/>
      <c r="T39" s="21"/>
      <c r="W39" s="14"/>
      <c r="X39" s="14"/>
      <c r="Z39" s="17"/>
      <c r="AB39" s="17"/>
      <c r="AE39" s="5"/>
      <c r="AH39" s="5"/>
      <c r="AI39" s="8">
        <v>0.68625000000000003</v>
      </c>
      <c r="AK39" s="8">
        <v>0.5083333333333333</v>
      </c>
      <c r="AM39" s="8">
        <v>4.5750000000000002</v>
      </c>
      <c r="AP39" s="5"/>
      <c r="AT39" s="5"/>
      <c r="AX39" s="5"/>
      <c r="BB39" s="5"/>
      <c r="BF39" s="5"/>
      <c r="BW39" s="42" t="s">
        <v>17</v>
      </c>
      <c r="BX39" s="25">
        <v>6.1</v>
      </c>
      <c r="CB39" s="42">
        <v>9.1499999999999986</v>
      </c>
      <c r="CC39" s="52" t="s">
        <v>17</v>
      </c>
      <c r="CF39" s="46"/>
      <c r="CG39" s="23"/>
      <c r="CH39" s="23"/>
      <c r="CI39" s="23"/>
      <c r="CJ39" s="23"/>
      <c r="CK39" s="23"/>
      <c r="CL39" s="23"/>
      <c r="CM39" s="23"/>
      <c r="CN39" s="23"/>
      <c r="CO39" s="47"/>
      <c r="CR39" s="46"/>
      <c r="CS39" s="23"/>
      <c r="CT39" s="23"/>
      <c r="CU39" s="23"/>
      <c r="CV39" s="23"/>
      <c r="CW39" s="23"/>
      <c r="CX39" s="23"/>
      <c r="CY39" s="23"/>
      <c r="CZ39" s="23"/>
      <c r="DA39" s="47"/>
      <c r="DC39" s="60">
        <v>130</v>
      </c>
      <c r="DD39" s="60">
        <v>100</v>
      </c>
      <c r="DF39" s="46"/>
      <c r="DG39" s="23"/>
      <c r="DH39" s="23"/>
      <c r="DI39" s="23"/>
      <c r="DJ39" s="23"/>
      <c r="DK39" s="23"/>
      <c r="DL39" s="23"/>
      <c r="DM39" s="23"/>
      <c r="DN39" s="23"/>
      <c r="DO39" s="23"/>
      <c r="DP39" s="47"/>
      <c r="DY39" s="71">
        <v>9.3650000000000002</v>
      </c>
      <c r="DZ39" s="6" t="s">
        <v>17</v>
      </c>
      <c r="EB39" s="46"/>
      <c r="EC39" s="23"/>
      <c r="ED39" s="23"/>
      <c r="EE39" s="23"/>
      <c r="EF39" s="23"/>
      <c r="EG39" s="23"/>
      <c r="EH39" s="23"/>
      <c r="EI39" s="23"/>
      <c r="EJ39" s="23"/>
      <c r="EK39" s="23"/>
      <c r="EL39" s="47"/>
      <c r="EN39" s="74">
        <v>9.3650000000000002</v>
      </c>
      <c r="EO39" s="76" t="s">
        <v>17</v>
      </c>
      <c r="EQ39" s="83"/>
      <c r="ER39" s="84"/>
      <c r="ES39" s="84"/>
      <c r="ET39" s="84"/>
      <c r="EU39" s="84"/>
      <c r="EV39" s="84"/>
      <c r="EW39" s="84"/>
      <c r="EX39" s="84"/>
      <c r="EY39" s="85"/>
      <c r="FA39" s="74">
        <v>9.3650000000000002</v>
      </c>
      <c r="FB39" s="76" t="s">
        <v>17</v>
      </c>
      <c r="FD39" s="46"/>
      <c r="FE39" s="23"/>
      <c r="FF39" s="23"/>
      <c r="FG39" s="23"/>
      <c r="FH39" s="23"/>
      <c r="FI39" s="23"/>
      <c r="FJ39" s="23"/>
      <c r="FK39" s="23"/>
      <c r="FL39" s="47"/>
      <c r="FN39" s="66">
        <v>9.3650000000000002</v>
      </c>
      <c r="FO39" s="6">
        <v>9.1499999999999986</v>
      </c>
      <c r="FQ39" s="46"/>
      <c r="FR39" s="23"/>
      <c r="FS39" s="23"/>
      <c r="FT39" s="23"/>
      <c r="FU39" s="23"/>
      <c r="FV39" s="23"/>
      <c r="FW39" s="23"/>
      <c r="FX39" s="23"/>
      <c r="FY39" s="47"/>
      <c r="GA39" s="76" t="s">
        <v>17</v>
      </c>
      <c r="GB39" s="79" t="s">
        <v>17</v>
      </c>
      <c r="GC39" s="75" t="s">
        <v>17</v>
      </c>
      <c r="GD39" s="74">
        <v>9.3650000000000002</v>
      </c>
      <c r="GF39" s="46"/>
      <c r="GG39" s="23"/>
      <c r="GH39" s="23"/>
      <c r="GI39" s="23"/>
      <c r="GJ39" s="23"/>
      <c r="GK39" s="23"/>
      <c r="GL39" s="23"/>
      <c r="GM39" s="47"/>
    </row>
    <row r="40" spans="1:195">
      <c r="A40" s="6">
        <v>1</v>
      </c>
      <c r="B40" s="8" t="s">
        <v>2</v>
      </c>
      <c r="C40" s="6">
        <v>18</v>
      </c>
      <c r="D40" s="5">
        <v>20</v>
      </c>
      <c r="E40" s="5">
        <f>Таблица1[[#This Row],[weight_to_move_mm2]]*0.1525</f>
        <v>3.05</v>
      </c>
      <c r="F40" s="6">
        <v>2</v>
      </c>
      <c r="G40" s="5">
        <v>20</v>
      </c>
      <c r="H40" s="5">
        <f>Таблица1[[#This Row],[weight_to_move_mm22]]*0.1525</f>
        <v>3.05</v>
      </c>
      <c r="I40" s="6">
        <v>1</v>
      </c>
      <c r="J40" s="5">
        <f>Таблица1[[#This Row],[mass_to_move_mg]]*Таблица1[[#This Row],[Moving_intensity_drying]]</f>
        <v>6.1</v>
      </c>
      <c r="K40" s="6">
        <f>Таблица1[[#This Row],[mass_to_move_mg2]]*Таблица1[[#This Row],[Moving_intensity_wetting]]</f>
        <v>3.05</v>
      </c>
      <c r="L40" s="5">
        <f>MAX(Таблица1[[#This Row],[mass_to_move_mg]],Таблица1[[#This Row],[mass_to_move_mg2]])</f>
        <v>3.05</v>
      </c>
      <c r="M40" s="5">
        <f>MAX(Таблица1[[#This Row],[Moving_intensity_drying]],Таблица1[[#This Row],[Moving_intensity_wetting]])</f>
        <v>2</v>
      </c>
      <c r="N40" s="5">
        <f>Таблица1[[#This Row],[max_mass]]*Таблица1[[#This Row],[max_moving_intentity]]</f>
        <v>6.1</v>
      </c>
      <c r="O40" s="5"/>
      <c r="P40" s="5"/>
      <c r="Q40" s="6"/>
      <c r="R40" s="8"/>
      <c r="W40" s="14"/>
      <c r="X40" s="14"/>
      <c r="Z40" s="17"/>
      <c r="AB40" s="17"/>
      <c r="AE40" s="5"/>
      <c r="AH40" s="5"/>
      <c r="AI40" s="8">
        <v>0.38124999999999998</v>
      </c>
      <c r="AK40" s="8">
        <v>2.5416666666666665</v>
      </c>
      <c r="AM40" s="8">
        <v>0.76249999999999996</v>
      </c>
      <c r="AP40" s="5"/>
      <c r="AT40" s="5"/>
      <c r="AX40" s="5"/>
      <c r="BB40" s="5"/>
      <c r="BF40" s="5"/>
      <c r="BW40" s="42" t="s">
        <v>17</v>
      </c>
      <c r="BX40" s="25">
        <v>3.8125</v>
      </c>
      <c r="CB40" s="42">
        <v>6.1</v>
      </c>
      <c r="CC40" s="52" t="s">
        <v>17</v>
      </c>
      <c r="CF40" s="46"/>
      <c r="CG40" s="23"/>
      <c r="CH40" s="23"/>
      <c r="CI40" s="23"/>
      <c r="CJ40" s="23"/>
      <c r="CK40" s="23"/>
      <c r="CL40" s="23"/>
      <c r="CM40" s="23"/>
      <c r="CN40" s="23"/>
      <c r="CO40" s="47"/>
      <c r="CR40" s="46"/>
      <c r="CS40" s="23"/>
      <c r="CT40" s="23"/>
      <c r="CU40" s="23"/>
      <c r="CV40" s="23"/>
      <c r="CW40" s="23"/>
      <c r="CX40" s="23"/>
      <c r="CY40" s="23"/>
      <c r="CZ40" s="23"/>
      <c r="DA40" s="47"/>
      <c r="DC40" s="60">
        <v>140</v>
      </c>
      <c r="DD40" s="22">
        <v>100</v>
      </c>
      <c r="DF40" s="46"/>
      <c r="DG40" s="23"/>
      <c r="DH40" s="23"/>
      <c r="DI40" s="23"/>
      <c r="DJ40" s="23"/>
      <c r="DK40" s="23"/>
      <c r="DL40" s="23"/>
      <c r="DM40" s="23"/>
      <c r="DN40" s="23"/>
      <c r="DO40" s="23"/>
      <c r="DP40" s="47"/>
      <c r="DY40" s="71">
        <v>9.3650000000000002</v>
      </c>
      <c r="DZ40" s="6" t="s">
        <v>17</v>
      </c>
      <c r="EB40" s="46"/>
      <c r="EC40" s="23"/>
      <c r="ED40" s="23"/>
      <c r="EE40" s="23"/>
      <c r="EF40" s="23"/>
      <c r="EG40" s="23"/>
      <c r="EH40" s="23"/>
      <c r="EI40" s="23"/>
      <c r="EJ40" s="23"/>
      <c r="EK40" s="23"/>
      <c r="EL40" s="47"/>
      <c r="EN40" s="74">
        <v>9.3650000000000002</v>
      </c>
      <c r="EO40" s="76" t="s">
        <v>17</v>
      </c>
      <c r="EQ40" s="83"/>
      <c r="ER40" s="84"/>
      <c r="ES40" s="84"/>
      <c r="ET40" s="84"/>
      <c r="EU40" s="84"/>
      <c r="EV40" s="84"/>
      <c r="EW40" s="84"/>
      <c r="EX40" s="84"/>
      <c r="EY40" s="85"/>
      <c r="FA40" s="74">
        <v>9.3650000000000002</v>
      </c>
      <c r="FB40" s="76" t="s">
        <v>17</v>
      </c>
      <c r="FD40" s="46"/>
      <c r="FE40" s="23"/>
      <c r="FF40" s="23"/>
      <c r="FG40" s="23"/>
      <c r="FH40" s="23"/>
      <c r="FI40" s="23"/>
      <c r="FJ40" s="23"/>
      <c r="FK40" s="23"/>
      <c r="FL40" s="47"/>
      <c r="FN40" s="66">
        <v>9.3650000000000002</v>
      </c>
      <c r="FO40" s="6">
        <v>6.1</v>
      </c>
      <c r="FQ40" s="46"/>
      <c r="FR40" s="23"/>
      <c r="FS40" s="23"/>
      <c r="FT40" s="23"/>
      <c r="FU40" s="23"/>
      <c r="FV40" s="23"/>
      <c r="FW40" s="23"/>
      <c r="FX40" s="23"/>
      <c r="FY40" s="47"/>
      <c r="GA40" s="76" t="s">
        <v>17</v>
      </c>
      <c r="GB40" s="79" t="s">
        <v>17</v>
      </c>
      <c r="GC40" s="75" t="s">
        <v>17</v>
      </c>
      <c r="GD40" s="74">
        <v>9.3650000000000002</v>
      </c>
      <c r="GF40" s="46"/>
      <c r="GG40" s="23"/>
      <c r="GH40" s="23"/>
      <c r="GI40" s="23"/>
      <c r="GJ40" s="23"/>
      <c r="GK40" s="23"/>
      <c r="GL40" s="23"/>
      <c r="GM40" s="47"/>
    </row>
    <row r="41" spans="1:195">
      <c r="A41" s="6">
        <v>1</v>
      </c>
      <c r="B41" s="8" t="s">
        <v>2</v>
      </c>
      <c r="C41" s="6">
        <v>19</v>
      </c>
      <c r="D41" s="5">
        <v>25</v>
      </c>
      <c r="E41" s="5">
        <f>Таблица1[[#This Row],[weight_to_move_mm2]]*0.1525</f>
        <v>3.8125</v>
      </c>
      <c r="F41" s="6">
        <v>1</v>
      </c>
      <c r="G41" s="5">
        <v>25</v>
      </c>
      <c r="H41" s="5">
        <f>Таблица1[[#This Row],[weight_to_move_mm22]]*0.1525</f>
        <v>3.8125</v>
      </c>
      <c r="I41" s="6">
        <v>2</v>
      </c>
      <c r="J41" s="5">
        <f>Таблица1[[#This Row],[mass_to_move_mg]]*Таблица1[[#This Row],[Moving_intensity_drying]]</f>
        <v>3.8125</v>
      </c>
      <c r="K41" s="6">
        <f>Таблица1[[#This Row],[mass_to_move_mg2]]*Таблица1[[#This Row],[Moving_intensity_wetting]]</f>
        <v>7.625</v>
      </c>
      <c r="L41" s="5">
        <f>MAX(Таблица1[[#This Row],[mass_to_move_mg]],Таблица1[[#This Row],[mass_to_move_mg2]])</f>
        <v>3.8125</v>
      </c>
      <c r="M41" s="5">
        <f>MAX(Таблица1[[#This Row],[Moving_intensity_drying]],Таблица1[[#This Row],[Moving_intensity_wetting]])</f>
        <v>2</v>
      </c>
      <c r="N41" s="5">
        <f>Таблица1[[#This Row],[max_mass]]*Таблица1[[#This Row],[max_moving_intentity]]</f>
        <v>7.625</v>
      </c>
      <c r="O41" s="5"/>
      <c r="P41" s="5"/>
      <c r="Q41" s="6"/>
      <c r="R41" s="8"/>
      <c r="W41" s="14"/>
      <c r="X41" s="14"/>
      <c r="Z41" s="17"/>
      <c r="AB41" s="17"/>
      <c r="AE41" s="5"/>
      <c r="AH41" s="5"/>
      <c r="AI41" s="8">
        <v>2.2874999999999996</v>
      </c>
      <c r="AK41" s="8">
        <v>2.2874999999999996</v>
      </c>
      <c r="AM41" s="8">
        <v>10.065</v>
      </c>
      <c r="AP41" s="5"/>
      <c r="AT41" s="5"/>
      <c r="AX41" s="5"/>
      <c r="BB41" s="5"/>
      <c r="BF41" s="5"/>
      <c r="BW41" s="42" t="s">
        <v>17</v>
      </c>
      <c r="BX41" s="25">
        <v>13.725000000000001</v>
      </c>
      <c r="CB41" s="42">
        <v>7.625</v>
      </c>
      <c r="CC41" s="52" t="s">
        <v>17</v>
      </c>
      <c r="CF41" s="46"/>
      <c r="CG41" s="23"/>
      <c r="CH41" s="23"/>
      <c r="CI41" s="23"/>
      <c r="CJ41" s="23"/>
      <c r="CK41" s="23"/>
      <c r="CL41" s="23"/>
      <c r="CM41" s="23"/>
      <c r="CN41" s="23"/>
      <c r="CO41" s="47"/>
      <c r="CR41" s="46"/>
      <c r="CS41" s="23"/>
      <c r="CT41" s="23"/>
      <c r="CU41" s="23"/>
      <c r="CV41" s="23"/>
      <c r="CW41" s="23"/>
      <c r="CX41" s="23"/>
      <c r="CY41" s="23"/>
      <c r="CZ41" s="23"/>
      <c r="DA41" s="47"/>
      <c r="DC41" s="60">
        <v>120</v>
      </c>
      <c r="DD41" s="22">
        <v>140</v>
      </c>
      <c r="DF41" s="46"/>
      <c r="DG41" s="23"/>
      <c r="DH41" s="23"/>
      <c r="DI41" s="23"/>
      <c r="DJ41" s="23"/>
      <c r="DK41" s="23"/>
      <c r="DL41" s="23"/>
      <c r="DM41" s="23"/>
      <c r="DN41" s="23"/>
      <c r="DO41" s="23"/>
      <c r="DP41" s="47"/>
      <c r="DY41" s="71">
        <v>9.3650000000000002</v>
      </c>
      <c r="DZ41" s="6" t="s">
        <v>17</v>
      </c>
      <c r="EB41" s="46"/>
      <c r="EC41" s="23"/>
      <c r="ED41" s="23"/>
      <c r="EE41" s="23"/>
      <c r="EF41" s="23"/>
      <c r="EG41" s="23"/>
      <c r="EH41" s="23"/>
      <c r="EI41" s="23"/>
      <c r="EJ41" s="23"/>
      <c r="EK41" s="23"/>
      <c r="EL41" s="47"/>
      <c r="EN41" s="74">
        <v>9.3650000000000002</v>
      </c>
      <c r="EO41" s="76" t="s">
        <v>17</v>
      </c>
      <c r="EQ41" s="83"/>
      <c r="ER41" s="84"/>
      <c r="ES41" s="84"/>
      <c r="ET41" s="84"/>
      <c r="EU41" s="84"/>
      <c r="EV41" s="84"/>
      <c r="EW41" s="84"/>
      <c r="EX41" s="84"/>
      <c r="EY41" s="85"/>
      <c r="FA41" s="74">
        <v>9.3650000000000002</v>
      </c>
      <c r="FB41" s="76" t="s">
        <v>17</v>
      </c>
      <c r="FD41" s="46"/>
      <c r="FE41" s="23"/>
      <c r="FF41" s="23"/>
      <c r="FG41" s="23"/>
      <c r="FH41" s="23"/>
      <c r="FI41" s="23"/>
      <c r="FJ41" s="23"/>
      <c r="FK41" s="23"/>
      <c r="FL41" s="47"/>
      <c r="FN41" s="66">
        <v>9.3650000000000002</v>
      </c>
      <c r="FO41" s="6">
        <v>3.8125</v>
      </c>
      <c r="FQ41" s="46"/>
      <c r="FR41" s="23"/>
      <c r="FS41" s="23"/>
      <c r="FT41" s="23"/>
      <c r="FU41" s="23"/>
      <c r="FV41" s="23"/>
      <c r="FW41" s="23"/>
      <c r="FX41" s="23"/>
      <c r="FY41" s="47"/>
      <c r="GA41" s="76" t="s">
        <v>17</v>
      </c>
      <c r="GB41" s="79" t="s">
        <v>17</v>
      </c>
      <c r="GC41" s="75" t="s">
        <v>17</v>
      </c>
      <c r="GD41" s="74">
        <v>9.3650000000000002</v>
      </c>
      <c r="GF41" s="46"/>
      <c r="GG41" s="23"/>
      <c r="GH41" s="23"/>
      <c r="GI41" s="23"/>
      <c r="GJ41" s="23"/>
      <c r="GK41" s="23"/>
      <c r="GL41" s="23"/>
      <c r="GM41" s="47"/>
    </row>
    <row r="42" spans="1:195">
      <c r="A42" s="6">
        <v>1</v>
      </c>
      <c r="B42" s="8" t="s">
        <v>2</v>
      </c>
      <c r="C42" s="6">
        <v>20</v>
      </c>
      <c r="D42" s="5">
        <v>25</v>
      </c>
      <c r="E42" s="5">
        <f>Таблица1[[#This Row],[weight_to_move_mm2]]*0.1525</f>
        <v>3.8125</v>
      </c>
      <c r="F42" s="6">
        <v>1</v>
      </c>
      <c r="G42" s="5">
        <v>25</v>
      </c>
      <c r="H42" s="5">
        <f>Таблица1[[#This Row],[weight_to_move_mm22]]*0.1525</f>
        <v>3.8125</v>
      </c>
      <c r="I42" s="6">
        <v>1</v>
      </c>
      <c r="J42" s="5">
        <f>Таблица1[[#This Row],[mass_to_move_mg]]*Таблица1[[#This Row],[Moving_intensity_drying]]</f>
        <v>3.8125</v>
      </c>
      <c r="K42" s="6">
        <f>Таблица1[[#This Row],[mass_to_move_mg2]]*Таблица1[[#This Row],[Moving_intensity_wetting]]</f>
        <v>3.8125</v>
      </c>
      <c r="L42" s="5">
        <f>MAX(Таблица1[[#This Row],[mass_to_move_mg]],Таблица1[[#This Row],[mass_to_move_mg2]])</f>
        <v>3.8125</v>
      </c>
      <c r="M42" s="5">
        <f>MAX(Таблица1[[#This Row],[Moving_intensity_drying]],Таблица1[[#This Row],[Moving_intensity_wetting]])</f>
        <v>1</v>
      </c>
      <c r="N42" s="5">
        <f>Таблица1[[#This Row],[max_mass]]*Таблица1[[#This Row],[max_moving_intentity]]</f>
        <v>3.8125</v>
      </c>
      <c r="O42" s="5"/>
      <c r="P42" s="5"/>
      <c r="Q42" s="6"/>
      <c r="R42" s="8"/>
      <c r="W42" s="14"/>
      <c r="X42" s="14"/>
      <c r="Z42" s="17"/>
      <c r="AB42" s="17"/>
      <c r="AE42" s="5"/>
      <c r="AH42" s="5"/>
      <c r="AI42" s="8">
        <v>3.05</v>
      </c>
      <c r="AK42" s="8">
        <v>1.14375</v>
      </c>
      <c r="AM42" s="8">
        <v>1.5250000000000001</v>
      </c>
      <c r="AP42" s="5"/>
      <c r="AT42" s="5"/>
      <c r="AX42" s="5"/>
      <c r="BB42" s="5"/>
      <c r="BF42" s="5"/>
      <c r="BW42" s="42" t="s">
        <v>17</v>
      </c>
      <c r="BX42" s="25">
        <v>18.299999999999997</v>
      </c>
      <c r="CB42" s="42">
        <v>3.8125</v>
      </c>
      <c r="CC42" s="52" t="s">
        <v>17</v>
      </c>
      <c r="CF42" s="46"/>
      <c r="CG42" s="23"/>
      <c r="CH42" s="23"/>
      <c r="CI42" s="23"/>
      <c r="CJ42" s="23"/>
      <c r="CK42" s="23"/>
      <c r="CL42" s="23"/>
      <c r="CM42" s="23"/>
      <c r="CN42" s="23"/>
      <c r="CO42" s="47"/>
      <c r="CR42" s="46"/>
      <c r="CS42" s="23"/>
      <c r="CT42" s="23"/>
      <c r="CU42" s="23"/>
      <c r="CV42" s="23"/>
      <c r="CW42" s="23"/>
      <c r="CX42" s="23"/>
      <c r="CY42" s="23"/>
      <c r="CZ42" s="23"/>
      <c r="DA42" s="47"/>
      <c r="DC42" s="60">
        <v>140</v>
      </c>
      <c r="DD42" s="22">
        <v>140</v>
      </c>
      <c r="DF42" s="46"/>
      <c r="DG42" s="23"/>
      <c r="DH42" s="23"/>
      <c r="DI42" s="23"/>
      <c r="DJ42" s="23"/>
      <c r="DK42" s="23"/>
      <c r="DL42" s="23"/>
      <c r="DM42" s="23"/>
      <c r="DN42" s="23"/>
      <c r="DO42" s="23"/>
      <c r="DP42" s="47"/>
      <c r="DY42" s="71">
        <v>9.3650000000000002</v>
      </c>
      <c r="DZ42" s="6" t="s">
        <v>17</v>
      </c>
      <c r="EB42" s="46"/>
      <c r="EC42" s="23"/>
      <c r="ED42" s="23"/>
      <c r="EE42" s="23"/>
      <c r="EF42" s="23"/>
      <c r="EG42" s="23"/>
      <c r="EH42" s="23"/>
      <c r="EI42" s="23"/>
      <c r="EJ42" s="23"/>
      <c r="EK42" s="23"/>
      <c r="EL42" s="47"/>
      <c r="EN42" s="74">
        <v>9.3650000000000002</v>
      </c>
      <c r="EO42" s="76" t="s">
        <v>17</v>
      </c>
      <c r="EQ42" s="83"/>
      <c r="ER42" s="84"/>
      <c r="ES42" s="84"/>
      <c r="ET42" s="84"/>
      <c r="EU42" s="84"/>
      <c r="EV42" s="84"/>
      <c r="EW42" s="84"/>
      <c r="EX42" s="84"/>
      <c r="EY42" s="85"/>
      <c r="FA42" s="74">
        <v>9.3650000000000002</v>
      </c>
      <c r="FB42" s="76" t="s">
        <v>17</v>
      </c>
      <c r="FD42" s="46"/>
      <c r="FE42" s="23"/>
      <c r="FF42" s="23"/>
      <c r="FG42" s="23"/>
      <c r="FH42" s="23"/>
      <c r="FI42" s="23"/>
      <c r="FJ42" s="23"/>
      <c r="FK42" s="23"/>
      <c r="FL42" s="47"/>
      <c r="FN42" s="66">
        <v>9.3650000000000002</v>
      </c>
      <c r="FO42" s="6">
        <v>13.725000000000001</v>
      </c>
      <c r="FQ42" s="46"/>
      <c r="FR42" s="23"/>
      <c r="FS42" s="23"/>
      <c r="FT42" s="23"/>
      <c r="FU42" s="23"/>
      <c r="FV42" s="23"/>
      <c r="FW42" s="23"/>
      <c r="FX42" s="23"/>
      <c r="FY42" s="47"/>
      <c r="GA42" s="76" t="s">
        <v>17</v>
      </c>
      <c r="GB42" s="79" t="s">
        <v>17</v>
      </c>
      <c r="GC42" s="75" t="s">
        <v>17</v>
      </c>
      <c r="GD42" s="74">
        <v>9.3650000000000002</v>
      </c>
      <c r="GF42" s="46"/>
      <c r="GG42" s="23"/>
      <c r="GH42" s="23"/>
      <c r="GI42" s="23"/>
      <c r="GJ42" s="23"/>
      <c r="GK42" s="23"/>
      <c r="GL42" s="23"/>
      <c r="GM42" s="47"/>
    </row>
    <row r="43" spans="1:195" ht="15" thickBot="1">
      <c r="A43" s="10">
        <v>1</v>
      </c>
      <c r="B43" s="11" t="s">
        <v>2</v>
      </c>
      <c r="C43" s="10">
        <v>21</v>
      </c>
      <c r="D43" s="12">
        <v>25</v>
      </c>
      <c r="E43" s="12">
        <f>Таблица1[[#This Row],[weight_to_move_mm2]]*0.1525</f>
        <v>3.8125</v>
      </c>
      <c r="F43" s="10">
        <v>2</v>
      </c>
      <c r="G43" s="12">
        <v>25</v>
      </c>
      <c r="H43" s="12">
        <f>Таблица1[[#This Row],[weight_to_move_mm22]]*0.1525</f>
        <v>3.8125</v>
      </c>
      <c r="I43" s="10">
        <v>1</v>
      </c>
      <c r="J43" s="12">
        <f>Таблица1[[#This Row],[mass_to_move_mg]]*Таблица1[[#This Row],[Moving_intensity_drying]]</f>
        <v>7.625</v>
      </c>
      <c r="K43" s="10">
        <f>Таблица1[[#This Row],[mass_to_move_mg2]]*Таблица1[[#This Row],[Moving_intensity_wetting]]</f>
        <v>3.8125</v>
      </c>
      <c r="L43" s="34">
        <f>MAX(Таблица1[[#This Row],[mass_to_move_mg]],Таблица1[[#This Row],[mass_to_move_mg2]])</f>
        <v>3.8125</v>
      </c>
      <c r="M43" s="12">
        <f>MAX(Таблица1[[#This Row],[Moving_intensity_drying]],Таблица1[[#This Row],[Moving_intensity_wetting]])</f>
        <v>2</v>
      </c>
      <c r="N43" s="12">
        <f>Таблица1[[#This Row],[max_mass]]*Таблица1[[#This Row],[max_moving_intentity]]</f>
        <v>7.625</v>
      </c>
      <c r="O43" s="12"/>
      <c r="P43" s="12"/>
      <c r="Q43" s="10"/>
      <c r="R43" s="11"/>
      <c r="W43" s="14"/>
      <c r="X43" s="14"/>
      <c r="Z43" s="17"/>
      <c r="AB43" s="17"/>
      <c r="AE43" s="5"/>
      <c r="AH43" s="5"/>
      <c r="AI43" s="8">
        <v>1.5249999999999999</v>
      </c>
      <c r="AK43" s="8">
        <v>1.2708333333333333</v>
      </c>
      <c r="AM43" s="8">
        <v>1.90625</v>
      </c>
      <c r="AP43" s="5"/>
      <c r="AT43" s="5"/>
      <c r="AX43" s="5"/>
      <c r="BB43" s="5"/>
      <c r="BF43" s="5"/>
      <c r="BW43" s="43" t="s">
        <v>17</v>
      </c>
      <c r="BX43" s="26">
        <v>20.13</v>
      </c>
      <c r="CB43" s="43">
        <v>7.625</v>
      </c>
      <c r="CC43" s="53" t="s">
        <v>17</v>
      </c>
      <c r="CF43" s="46"/>
      <c r="CG43" s="23"/>
      <c r="CH43" s="23"/>
      <c r="CI43" s="23"/>
      <c r="CJ43" s="23"/>
      <c r="CK43" s="23"/>
      <c r="CL43" s="23"/>
      <c r="CM43" s="23"/>
      <c r="CN43" s="23"/>
      <c r="CO43" s="47"/>
      <c r="CR43" s="46"/>
      <c r="CS43" s="23"/>
      <c r="CT43" s="23"/>
      <c r="CU43" s="23"/>
      <c r="CV43" s="23"/>
      <c r="CW43" s="23"/>
      <c r="CX43" s="23"/>
      <c r="CY43" s="23"/>
      <c r="CZ43" s="23"/>
      <c r="DA43" s="47"/>
      <c r="DC43" s="60"/>
      <c r="DD43" s="22"/>
      <c r="DF43" s="46"/>
      <c r="DG43" s="23"/>
      <c r="DH43" s="23"/>
      <c r="DI43" s="23"/>
      <c r="DJ43" s="23"/>
      <c r="DK43" s="23"/>
      <c r="DL43" s="23"/>
      <c r="DM43" s="23"/>
      <c r="DN43" s="23"/>
      <c r="DO43" s="23"/>
      <c r="DP43" s="47"/>
      <c r="DY43" s="71">
        <v>9.3650000000000002</v>
      </c>
      <c r="DZ43" s="6" t="s">
        <v>17</v>
      </c>
      <c r="EB43" s="46"/>
      <c r="EC43" s="23"/>
      <c r="ED43" s="23"/>
      <c r="EE43" s="23"/>
      <c r="EF43" s="23"/>
      <c r="EG43" s="23"/>
      <c r="EH43" s="23"/>
      <c r="EI43" s="23"/>
      <c r="EJ43" s="23"/>
      <c r="EK43" s="23"/>
      <c r="EL43" s="47"/>
      <c r="EN43" s="74">
        <v>9.3650000000000002</v>
      </c>
      <c r="EO43" s="76" t="s">
        <v>17</v>
      </c>
      <c r="EQ43" s="83"/>
      <c r="ER43" s="84"/>
      <c r="ES43" s="84"/>
      <c r="ET43" s="84"/>
      <c r="EU43" s="84"/>
      <c r="EV43" s="84"/>
      <c r="EW43" s="84"/>
      <c r="EX43" s="84"/>
      <c r="EY43" s="85"/>
      <c r="FA43" s="74">
        <v>9.3650000000000002</v>
      </c>
      <c r="FB43" s="76" t="s">
        <v>17</v>
      </c>
      <c r="FD43" s="46"/>
      <c r="FE43" s="23"/>
      <c r="FF43" s="23"/>
      <c r="FG43" s="23"/>
      <c r="FH43" s="23"/>
      <c r="FI43" s="23"/>
      <c r="FJ43" s="23"/>
      <c r="FK43" s="23"/>
      <c r="FL43" s="47"/>
      <c r="FN43" s="66">
        <v>9.3650000000000002</v>
      </c>
      <c r="FO43" s="6">
        <v>18.299999999999997</v>
      </c>
      <c r="FQ43" s="46"/>
      <c r="FR43" s="23"/>
      <c r="FS43" s="23"/>
      <c r="FT43" s="23"/>
      <c r="FU43" s="23"/>
      <c r="FV43" s="23"/>
      <c r="FW43" s="23"/>
      <c r="FX43" s="23"/>
      <c r="FY43" s="47"/>
      <c r="GA43" s="76" t="s">
        <v>17</v>
      </c>
      <c r="GB43" s="79" t="s">
        <v>17</v>
      </c>
      <c r="GC43" s="75" t="s">
        <v>17</v>
      </c>
      <c r="GD43" s="74">
        <v>9.3650000000000002</v>
      </c>
      <c r="GF43" s="46"/>
      <c r="GG43" s="23"/>
      <c r="GH43" s="23"/>
      <c r="GI43" s="23"/>
      <c r="GJ43" s="23"/>
      <c r="GK43" s="23"/>
      <c r="GL43" s="23"/>
      <c r="GM43" s="47"/>
    </row>
    <row r="44" spans="1:195">
      <c r="A44" s="6">
        <v>2</v>
      </c>
      <c r="B44" s="8" t="s">
        <v>2</v>
      </c>
      <c r="C44" s="6">
        <v>1</v>
      </c>
      <c r="D44" s="5">
        <v>5</v>
      </c>
      <c r="E44" s="5">
        <f>Таблица1[[#This Row],[weight_to_move_mm2]]*0.1525</f>
        <v>0.76249999999999996</v>
      </c>
      <c r="F44" s="6">
        <v>2</v>
      </c>
      <c r="G44" s="5">
        <v>5</v>
      </c>
      <c r="H44" s="5">
        <f>Таблица1[[#This Row],[weight_to_move_mm22]]*0.1525</f>
        <v>0.76249999999999996</v>
      </c>
      <c r="I44" s="6">
        <v>1</v>
      </c>
      <c r="J44" s="5">
        <f>Таблица1[[#This Row],[mass_to_move_mg]]*Таблица1[[#This Row],[Moving_intensity_drying]]</f>
        <v>1.5249999999999999</v>
      </c>
      <c r="K44" s="6">
        <f>Таблица1[[#This Row],[mass_to_move_mg2]]*Таблица1[[#This Row],[Moving_intensity_wetting]]</f>
        <v>0.76249999999999996</v>
      </c>
      <c r="L44" s="5">
        <f>MAX(Таблица1[[#This Row],[mass_to_move_mg]],Таблица1[[#This Row],[mass_to_move_mg2]])</f>
        <v>0.76249999999999996</v>
      </c>
      <c r="M44" s="5">
        <f>MAX(Таблица1[[#This Row],[Moving_intensity_drying]],Таблица1[[#This Row],[Moving_intensity_wetting]])</f>
        <v>2</v>
      </c>
      <c r="N44" s="5">
        <f>Таблица1[[#This Row],[max_mass]]*Таблица1[[#This Row],[max_moving_intentity]]</f>
        <v>1.5249999999999999</v>
      </c>
      <c r="O44" s="5"/>
      <c r="P44" s="5"/>
      <c r="Q44" s="6"/>
      <c r="R44" s="8"/>
      <c r="W44" s="14"/>
      <c r="X44" s="14"/>
      <c r="Z44" s="17"/>
      <c r="AI44" s="8">
        <v>4.5749999999999993</v>
      </c>
      <c r="AK44" s="8">
        <v>3.05</v>
      </c>
      <c r="AM44" s="8">
        <v>1.5249999999999999</v>
      </c>
      <c r="BV44" t="s">
        <v>22</v>
      </c>
      <c r="BW44">
        <f>AVERAGE(BW2:BW43)</f>
        <v>2.8829761904761901</v>
      </c>
      <c r="BX44">
        <f>AVERAGE(BX2:BX43)</f>
        <v>5.2539880952380953</v>
      </c>
      <c r="CB44">
        <f t="shared" ref="CB44:CC44" si="5">AVERAGE(CB2:CB43)</f>
        <v>3.6382142857142861</v>
      </c>
      <c r="CC44">
        <f t="shared" si="5"/>
        <v>6.1145238095238099</v>
      </c>
      <c r="CF44" s="46"/>
      <c r="CG44" s="23"/>
      <c r="CH44" s="23"/>
      <c r="CI44" s="23"/>
      <c r="CJ44" s="23"/>
      <c r="CK44" s="23"/>
      <c r="CL44" s="23"/>
      <c r="CM44" s="23"/>
      <c r="CN44" s="23"/>
      <c r="CO44" s="47"/>
      <c r="CR44" s="46"/>
      <c r="CS44" s="23"/>
      <c r="CT44" s="23"/>
      <c r="CU44" s="23"/>
      <c r="CV44" s="23"/>
      <c r="CW44" s="23"/>
      <c r="CX44" s="23"/>
      <c r="CY44" s="23"/>
      <c r="CZ44" s="23"/>
      <c r="DA44" s="47"/>
      <c r="DC44" s="60"/>
      <c r="DD44" s="60"/>
      <c r="DF44" s="46"/>
      <c r="DG44" s="23"/>
      <c r="DH44" s="23"/>
      <c r="DI44" s="23"/>
      <c r="DJ44" s="23"/>
      <c r="DK44" s="23"/>
      <c r="DL44" s="23"/>
      <c r="DM44" s="23"/>
      <c r="DN44" s="23"/>
      <c r="DO44" s="23"/>
      <c r="DP44" s="47"/>
      <c r="DY44" s="71">
        <v>9.3650000000000002</v>
      </c>
      <c r="DZ44" s="6" t="s">
        <v>17</v>
      </c>
      <c r="EB44" s="46"/>
      <c r="EC44" s="23"/>
      <c r="ED44" s="23"/>
      <c r="EE44" s="23"/>
      <c r="EF44" s="23"/>
      <c r="EG44" s="23"/>
      <c r="EH44" s="23"/>
      <c r="EI44" s="23"/>
      <c r="EJ44" s="23"/>
      <c r="EK44" s="23"/>
      <c r="EL44" s="47"/>
      <c r="EN44" s="74">
        <v>9.3650000000000002</v>
      </c>
      <c r="EO44" s="76" t="s">
        <v>17</v>
      </c>
      <c r="EQ44" s="83"/>
      <c r="ER44" s="84"/>
      <c r="ES44" s="84"/>
      <c r="ET44" s="84"/>
      <c r="EU44" s="84"/>
      <c r="EV44" s="84"/>
      <c r="EW44" s="84"/>
      <c r="EX44" s="84"/>
      <c r="EY44" s="85"/>
      <c r="FA44" s="74">
        <v>9.3650000000000002</v>
      </c>
      <c r="FB44" s="76" t="s">
        <v>17</v>
      </c>
      <c r="FD44" s="46"/>
      <c r="FE44" s="23"/>
      <c r="FF44" s="23"/>
      <c r="FG44" s="23"/>
      <c r="FH44" s="23"/>
      <c r="FI44" s="23"/>
      <c r="FJ44" s="23"/>
      <c r="FK44" s="23"/>
      <c r="FL44" s="47"/>
      <c r="FN44" s="66">
        <v>9.3650000000000002</v>
      </c>
      <c r="FO44" s="6">
        <v>20.13</v>
      </c>
      <c r="FQ44" s="46"/>
      <c r="FR44" s="23"/>
      <c r="FS44" s="23"/>
      <c r="FT44" s="23"/>
      <c r="FU44" s="23"/>
      <c r="FV44" s="23"/>
      <c r="FW44" s="23"/>
      <c r="FX44" s="23"/>
      <c r="FY44" s="47"/>
      <c r="GA44" s="76" t="s">
        <v>17</v>
      </c>
      <c r="GB44" s="79" t="s">
        <v>17</v>
      </c>
      <c r="GC44" s="75" t="s">
        <v>17</v>
      </c>
      <c r="GD44" s="74">
        <v>9.3650000000000002</v>
      </c>
      <c r="GF44" s="46"/>
      <c r="GG44" s="23"/>
      <c r="GH44" s="23"/>
      <c r="GI44" s="23"/>
      <c r="GJ44" s="23"/>
      <c r="GK44" s="23"/>
      <c r="GL44" s="23"/>
      <c r="GM44" s="47"/>
    </row>
    <row r="45" spans="1:195">
      <c r="A45" s="6">
        <v>2</v>
      </c>
      <c r="B45" s="8" t="s">
        <v>2</v>
      </c>
      <c r="C45" s="6">
        <v>2</v>
      </c>
      <c r="D45" s="5">
        <v>5</v>
      </c>
      <c r="E45" s="5">
        <f>Таблица1[[#This Row],[weight_to_move_mm2]]*0.1525</f>
        <v>0.76249999999999996</v>
      </c>
      <c r="F45" s="6">
        <v>3</v>
      </c>
      <c r="G45" s="5">
        <v>5</v>
      </c>
      <c r="H45" s="5">
        <f>Таблица1[[#This Row],[weight_to_move_mm22]]*0.1525</f>
        <v>0.76249999999999996</v>
      </c>
      <c r="I45" s="6">
        <v>3</v>
      </c>
      <c r="J45" s="5">
        <f>Таблица1[[#This Row],[mass_to_move_mg]]*Таблица1[[#This Row],[Moving_intensity_drying]]</f>
        <v>2.2874999999999996</v>
      </c>
      <c r="K45" s="6">
        <f>Таблица1[[#This Row],[mass_to_move_mg2]]*Таблица1[[#This Row],[Moving_intensity_wetting]]</f>
        <v>2.2874999999999996</v>
      </c>
      <c r="L45" s="5">
        <f>MAX(Таблица1[[#This Row],[mass_to_move_mg]],Таблица1[[#This Row],[mass_to_move_mg2]])</f>
        <v>0.76249999999999996</v>
      </c>
      <c r="M45" s="5">
        <f>MAX(Таблица1[[#This Row],[Moving_intensity_drying]],Таблица1[[#This Row],[Moving_intensity_wetting]])</f>
        <v>3</v>
      </c>
      <c r="N45" s="5">
        <f>Таблица1[[#This Row],[max_mass]]*Таблица1[[#This Row],[max_moving_intentity]]</f>
        <v>2.2874999999999996</v>
      </c>
      <c r="O45" s="5"/>
      <c r="P45" s="5"/>
      <c r="Q45" s="6"/>
      <c r="R45" s="8"/>
      <c r="W45" s="14"/>
      <c r="X45" s="14"/>
      <c r="Z45" s="17"/>
      <c r="AI45" s="8">
        <v>1.5249999999999999</v>
      </c>
      <c r="AK45" s="8">
        <v>1.5249999999999999</v>
      </c>
      <c r="AM45" s="8">
        <v>6.1</v>
      </c>
      <c r="BV45" t="s">
        <v>24</v>
      </c>
      <c r="BW45" t="e">
        <f ca="1">_xlfn.STDEV.S(BW8:BW43)</f>
        <v>#NAME?</v>
      </c>
      <c r="BX45" t="e">
        <f ca="1">_xlfn.STDEV.S(BX8:BX43)</f>
        <v>#NAME?</v>
      </c>
      <c r="CB45" t="e">
        <f ca="1">_xlfn.STDEV.S(CB2:CB43)</f>
        <v>#NAME?</v>
      </c>
      <c r="CC45" t="e">
        <f t="shared" ref="CC45" ca="1" si="6">_xlfn.STDEV.S(CC8:CC43)</f>
        <v>#NAME?</v>
      </c>
      <c r="CF45" s="46"/>
      <c r="CG45" s="23"/>
      <c r="CH45" s="23"/>
      <c r="CI45" s="23"/>
      <c r="CJ45" s="23"/>
      <c r="CK45" s="23"/>
      <c r="CL45" s="23"/>
      <c r="CM45" s="23"/>
      <c r="CN45" s="23"/>
      <c r="CO45" s="47"/>
      <c r="CR45" s="46"/>
      <c r="CS45" s="23"/>
      <c r="CT45" s="23"/>
      <c r="CU45" s="23"/>
      <c r="CV45" s="23"/>
      <c r="CW45" s="23"/>
      <c r="CX45" s="23"/>
      <c r="CY45" s="23"/>
      <c r="CZ45" s="23"/>
      <c r="DA45" s="47"/>
      <c r="DC45" s="60"/>
      <c r="DD45" s="22"/>
      <c r="DF45" s="46"/>
      <c r="DG45" s="23"/>
      <c r="DH45" s="23"/>
      <c r="DI45" s="23"/>
      <c r="DJ45" s="23"/>
      <c r="DK45" s="23"/>
      <c r="DL45" s="23"/>
      <c r="DM45" s="23"/>
      <c r="DN45" s="23"/>
      <c r="DO45" s="23"/>
      <c r="DP45" s="47"/>
      <c r="DY45" s="71">
        <v>9.3650000000000002</v>
      </c>
      <c r="DZ45" s="6" t="s">
        <v>17</v>
      </c>
      <c r="EB45" s="46"/>
      <c r="EC45" s="23"/>
      <c r="ED45" s="23"/>
      <c r="EE45" s="23"/>
      <c r="EF45" s="23"/>
      <c r="EG45" s="23"/>
      <c r="EH45" s="23"/>
      <c r="EI45" s="23"/>
      <c r="EJ45" s="23"/>
      <c r="EK45" s="23"/>
      <c r="EL45" s="47"/>
      <c r="EN45" s="74">
        <v>9.3650000000000002</v>
      </c>
      <c r="EO45" s="76" t="s">
        <v>17</v>
      </c>
      <c r="EQ45" s="83"/>
      <c r="ER45" s="84"/>
      <c r="ES45" s="84"/>
      <c r="ET45" s="84"/>
      <c r="EU45" s="84"/>
      <c r="EV45" s="84"/>
      <c r="EW45" s="84"/>
      <c r="EX45" s="84"/>
      <c r="EY45" s="85"/>
      <c r="FA45" s="74">
        <v>9.3650000000000002</v>
      </c>
      <c r="FB45" s="76" t="s">
        <v>17</v>
      </c>
      <c r="FD45" s="46"/>
      <c r="FE45" s="23"/>
      <c r="FF45" s="23"/>
      <c r="FG45" s="23"/>
      <c r="FH45" s="23"/>
      <c r="FI45" s="23"/>
      <c r="FJ45" s="23"/>
      <c r="FK45" s="23"/>
      <c r="FL45" s="47"/>
      <c r="FN45" s="66">
        <v>9.3650000000000002</v>
      </c>
      <c r="FO45" s="22" t="s">
        <v>17</v>
      </c>
      <c r="FQ45" s="46"/>
      <c r="FR45" s="23"/>
      <c r="FS45" s="23"/>
      <c r="FT45" s="23"/>
      <c r="FU45" s="23"/>
      <c r="FV45" s="23"/>
      <c r="FW45" s="23"/>
      <c r="FX45" s="23"/>
      <c r="FY45" s="47"/>
      <c r="GA45" s="76" t="s">
        <v>17</v>
      </c>
      <c r="GB45" s="79" t="s">
        <v>17</v>
      </c>
      <c r="GC45" s="75" t="s">
        <v>17</v>
      </c>
      <c r="GD45" s="74">
        <v>9.3650000000000002</v>
      </c>
      <c r="GF45" s="46"/>
      <c r="GG45" s="23"/>
      <c r="GH45" s="23"/>
      <c r="GI45" s="23"/>
      <c r="GJ45" s="23"/>
      <c r="GK45" s="23"/>
      <c r="GL45" s="23"/>
      <c r="GM45" s="47"/>
    </row>
    <row r="46" spans="1:195">
      <c r="A46" s="6">
        <v>2</v>
      </c>
      <c r="B46" s="8" t="s">
        <v>2</v>
      </c>
      <c r="C46" s="6">
        <v>3</v>
      </c>
      <c r="D46" s="5">
        <v>10</v>
      </c>
      <c r="E46" s="5">
        <f>Таблица1[[#This Row],[weight_to_move_mm2]]*0.1525</f>
        <v>1.5249999999999999</v>
      </c>
      <c r="F46" s="6">
        <v>1</v>
      </c>
      <c r="G46" s="5">
        <v>10</v>
      </c>
      <c r="H46" s="5">
        <f>Таблица1[[#This Row],[weight_to_move_mm22]]*0.1525</f>
        <v>1.5249999999999999</v>
      </c>
      <c r="I46" s="6">
        <v>1</v>
      </c>
      <c r="J46" s="5">
        <f>Таблица1[[#This Row],[mass_to_move_mg]]*Таблица1[[#This Row],[Moving_intensity_drying]]</f>
        <v>1.5249999999999999</v>
      </c>
      <c r="K46" s="6">
        <f>Таблица1[[#This Row],[mass_to_move_mg2]]*Таблица1[[#This Row],[Moving_intensity_wetting]]</f>
        <v>1.5249999999999999</v>
      </c>
      <c r="L46" s="5">
        <f>MAX(Таблица1[[#This Row],[mass_to_move_mg]],Таблица1[[#This Row],[mass_to_move_mg2]])</f>
        <v>1.5249999999999999</v>
      </c>
      <c r="M46" s="5">
        <f>MAX(Таблица1[[#This Row],[Moving_intensity_drying]],Таблица1[[#This Row],[Moving_intensity_wetting]])</f>
        <v>1</v>
      </c>
      <c r="N46" s="5">
        <f>Таблица1[[#This Row],[max_mass]]*Таблица1[[#This Row],[max_moving_intentity]]</f>
        <v>1.5249999999999999</v>
      </c>
      <c r="O46" s="5"/>
      <c r="P46" s="5"/>
      <c r="Q46" s="6"/>
      <c r="R46" s="8"/>
      <c r="W46" s="14"/>
      <c r="X46" s="14"/>
      <c r="Z46" s="17"/>
      <c r="AI46" s="8">
        <v>0.76249999999999996</v>
      </c>
      <c r="AK46" s="8">
        <v>4.5749999999999993</v>
      </c>
      <c r="AM46" s="8">
        <v>2.0333333333333332</v>
      </c>
      <c r="CF46" s="46"/>
      <c r="CG46" s="23"/>
      <c r="CH46" s="23"/>
      <c r="CI46" s="23"/>
      <c r="CJ46" s="23"/>
      <c r="CK46" s="23"/>
      <c r="CL46" s="23"/>
      <c r="CM46" s="23"/>
      <c r="CN46" s="23"/>
      <c r="CO46" s="47"/>
      <c r="CR46" s="46"/>
      <c r="CS46" s="23"/>
      <c r="CT46" s="23"/>
      <c r="CU46" s="23"/>
      <c r="CV46" s="23"/>
      <c r="CW46" s="23"/>
      <c r="CX46" s="23"/>
      <c r="CY46" s="23"/>
      <c r="CZ46" s="23"/>
      <c r="DA46" s="47"/>
      <c r="DC46" s="60"/>
      <c r="DD46" s="22"/>
      <c r="DF46" s="46"/>
      <c r="DG46" s="23"/>
      <c r="DH46" s="23"/>
      <c r="DI46" s="23"/>
      <c r="DJ46" s="23"/>
      <c r="DK46" s="23"/>
      <c r="DL46" s="23"/>
      <c r="DM46" s="23"/>
      <c r="DN46" s="23"/>
      <c r="DO46" s="23"/>
      <c r="DP46" s="47"/>
      <c r="DY46" s="71">
        <v>9.3650000000000002</v>
      </c>
      <c r="DZ46" s="6" t="s">
        <v>17</v>
      </c>
      <c r="EB46" s="46"/>
      <c r="EC46" s="23"/>
      <c r="ED46" s="23"/>
      <c r="EE46" s="23"/>
      <c r="EF46" s="23"/>
      <c r="EG46" s="23"/>
      <c r="EH46" s="23"/>
      <c r="EI46" s="23"/>
      <c r="EJ46" s="23"/>
      <c r="EK46" s="23"/>
      <c r="EL46" s="47"/>
      <c r="EN46" s="74">
        <v>9.3650000000000002</v>
      </c>
      <c r="EO46" s="76" t="s">
        <v>17</v>
      </c>
      <c r="EQ46" s="83"/>
      <c r="ER46" s="84"/>
      <c r="ES46" s="84"/>
      <c r="ET46" s="84"/>
      <c r="EU46" s="84"/>
      <c r="EV46" s="84"/>
      <c r="EW46" s="84"/>
      <c r="EX46" s="84"/>
      <c r="EY46" s="85"/>
      <c r="FA46" s="74">
        <v>9.3650000000000002</v>
      </c>
      <c r="FB46" s="76" t="s">
        <v>17</v>
      </c>
      <c r="FD46" s="46"/>
      <c r="FE46" s="23"/>
      <c r="FF46" s="23"/>
      <c r="FG46" s="23"/>
      <c r="FH46" s="23"/>
      <c r="FI46" s="23"/>
      <c r="FJ46" s="23"/>
      <c r="FK46" s="23"/>
      <c r="FL46" s="47"/>
      <c r="FN46" s="66">
        <v>9.3650000000000002</v>
      </c>
      <c r="FO46" s="22" t="s">
        <v>17</v>
      </c>
      <c r="FQ46" s="46"/>
      <c r="FR46" s="23"/>
      <c r="FS46" s="23"/>
      <c r="FT46" s="23"/>
      <c r="FU46" s="23"/>
      <c r="FV46" s="23"/>
      <c r="FW46" s="23"/>
      <c r="FX46" s="23"/>
      <c r="FY46" s="47"/>
      <c r="GA46" s="76" t="s">
        <v>17</v>
      </c>
      <c r="GB46" s="79" t="s">
        <v>17</v>
      </c>
      <c r="GC46" s="75" t="s">
        <v>17</v>
      </c>
      <c r="GD46" s="74">
        <v>9.3650000000000002</v>
      </c>
      <c r="GF46" s="46"/>
      <c r="GG46" s="23"/>
      <c r="GH46" s="23"/>
      <c r="GI46" s="23"/>
      <c r="GJ46" s="23"/>
      <c r="GK46" s="23"/>
      <c r="GL46" s="23"/>
      <c r="GM46" s="47"/>
    </row>
    <row r="47" spans="1:195">
      <c r="A47" s="6">
        <v>2</v>
      </c>
      <c r="B47" s="8" t="s">
        <v>2</v>
      </c>
      <c r="C47" s="6">
        <v>4</v>
      </c>
      <c r="D47" s="5">
        <v>10</v>
      </c>
      <c r="E47" s="5">
        <f>Таблица1[[#This Row],[weight_to_move_mm2]]*0.1525</f>
        <v>1.5249999999999999</v>
      </c>
      <c r="F47" s="6">
        <v>1</v>
      </c>
      <c r="G47" s="5">
        <v>0</v>
      </c>
      <c r="H47" s="5">
        <f>Таблица1[[#This Row],[weight_to_move_mm22]]*0.1525</f>
        <v>0</v>
      </c>
      <c r="I47" s="6">
        <v>0</v>
      </c>
      <c r="J47" s="5">
        <f>Таблица1[[#This Row],[mass_to_move_mg]]*Таблица1[[#This Row],[Moving_intensity_drying]]</f>
        <v>1.5249999999999999</v>
      </c>
      <c r="K47" s="6">
        <f>Таблица1[[#This Row],[mass_to_move_mg2]]*Таблица1[[#This Row],[Moving_intensity_wetting]]</f>
        <v>0</v>
      </c>
      <c r="L47" s="5">
        <f>MAX(Таблица1[[#This Row],[mass_to_move_mg]],Таблица1[[#This Row],[mass_to_move_mg2]])</f>
        <v>1.5249999999999999</v>
      </c>
      <c r="M47" s="5">
        <f>MAX(Таблица1[[#This Row],[Moving_intensity_drying]],Таблица1[[#This Row],[Moving_intensity_wetting]])</f>
        <v>1</v>
      </c>
      <c r="N47" s="5">
        <f>Таблица1[[#This Row],[max_mass]]*Таблица1[[#This Row],[max_moving_intentity]]</f>
        <v>1.5249999999999999</v>
      </c>
      <c r="O47" s="5"/>
      <c r="P47" s="5"/>
      <c r="Q47" s="6"/>
      <c r="R47" s="8"/>
      <c r="W47" s="14"/>
      <c r="X47" s="14"/>
      <c r="Z47" s="17"/>
      <c r="AI47" s="8">
        <v>4.5749999999999993</v>
      </c>
      <c r="AK47" s="8">
        <v>2.2874999999999996</v>
      </c>
      <c r="AM47" s="8">
        <v>4.5750000000000002</v>
      </c>
      <c r="CF47" s="46"/>
      <c r="CG47" s="23"/>
      <c r="CH47" s="23"/>
      <c r="CI47" s="23"/>
      <c r="CJ47" s="23"/>
      <c r="CK47" s="23"/>
      <c r="CL47" s="23"/>
      <c r="CM47" s="23"/>
      <c r="CN47" s="23"/>
      <c r="CO47" s="47"/>
      <c r="CR47" s="46"/>
      <c r="CS47" s="23"/>
      <c r="CT47" s="23"/>
      <c r="CU47" s="23"/>
      <c r="CV47" s="23"/>
      <c r="CW47" s="23"/>
      <c r="CX47" s="23"/>
      <c r="CY47" s="23"/>
      <c r="CZ47" s="23"/>
      <c r="DA47" s="47"/>
      <c r="DC47" s="60"/>
      <c r="DD47" s="22"/>
      <c r="DF47" s="46"/>
      <c r="DG47" s="23"/>
      <c r="DH47" s="23"/>
      <c r="DI47" s="23"/>
      <c r="DJ47" s="23"/>
      <c r="DK47" s="23"/>
      <c r="DL47" s="23"/>
      <c r="DM47" s="23"/>
      <c r="DN47" s="23"/>
      <c r="DO47" s="23"/>
      <c r="DP47" s="47"/>
      <c r="DY47" s="71">
        <v>9.3650000000000002</v>
      </c>
      <c r="DZ47" s="6" t="s">
        <v>17</v>
      </c>
      <c r="EB47" s="46"/>
      <c r="EC47" s="23"/>
      <c r="ED47" s="23"/>
      <c r="EE47" s="23"/>
      <c r="EF47" s="23"/>
      <c r="EG47" s="23"/>
      <c r="EH47" s="23"/>
      <c r="EI47" s="23"/>
      <c r="EJ47" s="23"/>
      <c r="EK47" s="23"/>
      <c r="EL47" s="47"/>
      <c r="EN47" s="74">
        <v>9.3650000000000002</v>
      </c>
      <c r="EO47" s="76" t="s">
        <v>17</v>
      </c>
      <c r="EQ47" s="83"/>
      <c r="ER47" s="84"/>
      <c r="ES47" s="84"/>
      <c r="ET47" s="84"/>
      <c r="EU47" s="84"/>
      <c r="EV47" s="84"/>
      <c r="EW47" s="84"/>
      <c r="EX47" s="84"/>
      <c r="EY47" s="85"/>
      <c r="FA47" s="74">
        <v>9.3650000000000002</v>
      </c>
      <c r="FB47" s="76" t="s">
        <v>17</v>
      </c>
      <c r="FD47" s="46"/>
      <c r="FE47" s="23"/>
      <c r="FF47" s="23"/>
      <c r="FG47" s="23"/>
      <c r="FH47" s="23"/>
      <c r="FI47" s="23"/>
      <c r="FJ47" s="23"/>
      <c r="FK47" s="23"/>
      <c r="FL47" s="47"/>
      <c r="FN47" s="66">
        <v>9.3650000000000002</v>
      </c>
      <c r="FO47" s="22" t="s">
        <v>17</v>
      </c>
      <c r="FQ47" s="46"/>
      <c r="FR47" s="23"/>
      <c r="FS47" s="23"/>
      <c r="FT47" s="23"/>
      <c r="FU47" s="23"/>
      <c r="FV47" s="23"/>
      <c r="FW47" s="23"/>
      <c r="FX47" s="23"/>
      <c r="FY47" s="47"/>
      <c r="GA47" s="76" t="s">
        <v>17</v>
      </c>
      <c r="GB47" s="79" t="s">
        <v>17</v>
      </c>
      <c r="GC47" s="75" t="s">
        <v>17</v>
      </c>
      <c r="GD47" s="74">
        <v>9.3650000000000002</v>
      </c>
      <c r="GF47" s="46"/>
      <c r="GG47" s="23"/>
      <c r="GH47" s="23"/>
      <c r="GI47" s="23"/>
      <c r="GJ47" s="23"/>
      <c r="GK47" s="23"/>
      <c r="GL47" s="23"/>
      <c r="GM47" s="47"/>
    </row>
    <row r="48" spans="1:195">
      <c r="A48" s="6">
        <v>2</v>
      </c>
      <c r="B48" s="8" t="s">
        <v>2</v>
      </c>
      <c r="C48" s="6">
        <v>5</v>
      </c>
      <c r="D48" s="5">
        <v>10</v>
      </c>
      <c r="E48" s="5">
        <f>Таблица1[[#This Row],[weight_to_move_mm2]]*0.1525</f>
        <v>1.5249999999999999</v>
      </c>
      <c r="F48" s="6">
        <v>2</v>
      </c>
      <c r="G48" s="5">
        <v>10</v>
      </c>
      <c r="H48" s="5">
        <f>Таблица1[[#This Row],[weight_to_move_mm22]]*0.1525</f>
        <v>1.5249999999999999</v>
      </c>
      <c r="I48" s="6">
        <v>2</v>
      </c>
      <c r="J48" s="5">
        <f>Таблица1[[#This Row],[mass_to_move_mg]]*Таблица1[[#This Row],[Moving_intensity_drying]]</f>
        <v>3.05</v>
      </c>
      <c r="K48" s="6">
        <f>Таблица1[[#This Row],[mass_to_move_mg2]]*Таблица1[[#This Row],[Moving_intensity_wetting]]</f>
        <v>3.05</v>
      </c>
      <c r="L48" s="5">
        <f>MAX(Таблица1[[#This Row],[mass_to_move_mg]],Таблица1[[#This Row],[mass_to_move_mg2]])</f>
        <v>1.5249999999999999</v>
      </c>
      <c r="M48" s="5">
        <f>MAX(Таблица1[[#This Row],[Moving_intensity_drying]],Таблица1[[#This Row],[Moving_intensity_wetting]])</f>
        <v>2</v>
      </c>
      <c r="N48" s="5">
        <f>Таблица1[[#This Row],[max_mass]]*Таблица1[[#This Row],[max_moving_intentity]]</f>
        <v>3.05</v>
      </c>
      <c r="O48" s="5"/>
      <c r="P48" s="5"/>
      <c r="Q48" s="6"/>
      <c r="R48" s="8"/>
      <c r="W48" s="14"/>
      <c r="X48" s="14"/>
      <c r="Z48" s="17"/>
      <c r="AI48" s="8">
        <v>0.38124999999999998</v>
      </c>
      <c r="AK48" s="8">
        <v>2.5416666666666665</v>
      </c>
      <c r="AM48" s="8">
        <v>0.76249999999999996</v>
      </c>
      <c r="CF48" s="46"/>
      <c r="CG48" s="23"/>
      <c r="CH48" s="23"/>
      <c r="CI48" s="23"/>
      <c r="CJ48" s="23"/>
      <c r="CK48" s="23"/>
      <c r="CL48" s="23"/>
      <c r="CM48" s="23"/>
      <c r="CN48" s="23"/>
      <c r="CO48" s="47"/>
      <c r="CR48" s="46"/>
      <c r="CS48" s="23"/>
      <c r="CT48" s="23"/>
      <c r="CU48" s="23"/>
      <c r="CV48" s="23"/>
      <c r="CW48" s="23"/>
      <c r="CX48" s="23"/>
      <c r="CY48" s="23"/>
      <c r="CZ48" s="23"/>
      <c r="DA48" s="47"/>
      <c r="DC48" s="61"/>
      <c r="DD48" s="59"/>
      <c r="DF48" s="46"/>
      <c r="DG48" s="23"/>
      <c r="DH48" s="23"/>
      <c r="DI48" s="23"/>
      <c r="DJ48" s="23"/>
      <c r="DK48" s="23"/>
      <c r="DL48" s="23"/>
      <c r="DM48" s="23"/>
      <c r="DN48" s="23"/>
      <c r="DO48" s="23"/>
      <c r="DP48" s="47"/>
      <c r="DY48" s="71">
        <v>14.047499999999999</v>
      </c>
      <c r="DZ48" s="6" t="s">
        <v>17</v>
      </c>
      <c r="EB48" s="46"/>
      <c r="EC48" s="23"/>
      <c r="ED48" s="23"/>
      <c r="EE48" s="23"/>
      <c r="EF48" s="23"/>
      <c r="EG48" s="23"/>
      <c r="EH48" s="23"/>
      <c r="EI48" s="23"/>
      <c r="EJ48" s="23"/>
      <c r="EK48" s="23"/>
      <c r="EL48" s="47"/>
      <c r="EN48" s="74">
        <v>14.047499999999999</v>
      </c>
      <c r="EO48" s="76" t="s">
        <v>17</v>
      </c>
      <c r="EQ48" s="83"/>
      <c r="ER48" s="84"/>
      <c r="ES48" s="84"/>
      <c r="ET48" s="84"/>
      <c r="EU48" s="84"/>
      <c r="EV48" s="84"/>
      <c r="EW48" s="84"/>
      <c r="EX48" s="84"/>
      <c r="EY48" s="85"/>
      <c r="FA48" s="74">
        <v>14.047499999999999</v>
      </c>
      <c r="FB48" s="76" t="s">
        <v>17</v>
      </c>
      <c r="FD48" s="46"/>
      <c r="FE48" s="23"/>
      <c r="FF48" s="23"/>
      <c r="FG48" s="23"/>
      <c r="FH48" s="23"/>
      <c r="FI48" s="23"/>
      <c r="FJ48" s="23"/>
      <c r="FK48" s="23"/>
      <c r="FL48" s="47"/>
      <c r="FN48" s="66">
        <v>14.047499999999999</v>
      </c>
      <c r="FO48" s="22" t="s">
        <v>17</v>
      </c>
      <c r="FQ48" s="46"/>
      <c r="FR48" s="23"/>
      <c r="FS48" s="23"/>
      <c r="FT48" s="23"/>
      <c r="FU48" s="23"/>
      <c r="FV48" s="23"/>
      <c r="FW48" s="23"/>
      <c r="FX48" s="23"/>
      <c r="FY48" s="47"/>
      <c r="GA48" s="76" t="s">
        <v>17</v>
      </c>
      <c r="GB48" s="79" t="s">
        <v>17</v>
      </c>
      <c r="GC48" s="75" t="s">
        <v>17</v>
      </c>
      <c r="GD48" s="74">
        <v>14.047499999999999</v>
      </c>
      <c r="GF48" s="46"/>
      <c r="GG48" s="23"/>
      <c r="GH48" s="23"/>
      <c r="GI48" s="23"/>
      <c r="GJ48" s="23"/>
      <c r="GK48" s="23"/>
      <c r="GL48" s="23"/>
      <c r="GM48" s="47"/>
    </row>
    <row r="49" spans="1:195">
      <c r="A49" s="6">
        <v>2</v>
      </c>
      <c r="B49" s="8" t="s">
        <v>2</v>
      </c>
      <c r="C49" s="6">
        <v>6</v>
      </c>
      <c r="D49" s="5">
        <v>15</v>
      </c>
      <c r="E49" s="5">
        <f>Таблица1[[#This Row],[weight_to_move_mm2]]*0.1525</f>
        <v>2.2875000000000001</v>
      </c>
      <c r="F49" s="6">
        <v>1</v>
      </c>
      <c r="G49" s="5">
        <v>15</v>
      </c>
      <c r="H49" s="5">
        <f>Таблица1[[#This Row],[weight_to_move_mm22]]*0.1525</f>
        <v>2.2875000000000001</v>
      </c>
      <c r="I49" s="6">
        <v>2</v>
      </c>
      <c r="J49" s="5">
        <f>Таблица1[[#This Row],[mass_to_move_mg]]*Таблица1[[#This Row],[Moving_intensity_drying]]</f>
        <v>2.2875000000000001</v>
      </c>
      <c r="K49" s="6">
        <f>Таблица1[[#This Row],[mass_to_move_mg2]]*Таблица1[[#This Row],[Moving_intensity_wetting]]</f>
        <v>4.5750000000000002</v>
      </c>
      <c r="L49" s="5">
        <f>MAX(Таблица1[[#This Row],[mass_to_move_mg]],Таблица1[[#This Row],[mass_to_move_mg2]])</f>
        <v>2.2875000000000001</v>
      </c>
      <c r="M49" s="5">
        <f>MAX(Таблица1[[#This Row],[Moving_intensity_drying]],Таблица1[[#This Row],[Moving_intensity_wetting]])</f>
        <v>2</v>
      </c>
      <c r="N49" s="5">
        <f>Таблица1[[#This Row],[max_mass]]*Таблица1[[#This Row],[max_moving_intentity]]</f>
        <v>4.5750000000000002</v>
      </c>
      <c r="O49" s="5"/>
      <c r="P49" s="5"/>
      <c r="Q49" s="6"/>
      <c r="R49" s="8"/>
      <c r="W49" s="14"/>
      <c r="X49" s="14"/>
      <c r="Z49" s="17"/>
      <c r="AI49" s="8">
        <v>3.05</v>
      </c>
      <c r="AK49" s="8">
        <v>2.2874999999999996</v>
      </c>
      <c r="AM49" s="8">
        <v>2.2875000000000001</v>
      </c>
      <c r="CF49" s="46"/>
      <c r="CG49" s="23"/>
      <c r="CH49" s="23"/>
      <c r="CI49" s="23"/>
      <c r="CJ49" s="23"/>
      <c r="CK49" s="23"/>
      <c r="CL49" s="23"/>
      <c r="CM49" s="23"/>
      <c r="CN49" s="23"/>
      <c r="CO49" s="47"/>
      <c r="CR49" s="46"/>
      <c r="CS49" s="23"/>
      <c r="CT49" s="23"/>
      <c r="CU49" s="23"/>
      <c r="CV49" s="23"/>
      <c r="CW49" s="23"/>
      <c r="CX49" s="23"/>
      <c r="CY49" s="23"/>
      <c r="CZ49" s="23"/>
      <c r="DA49" s="47"/>
      <c r="DF49" s="46"/>
      <c r="DG49" s="23"/>
      <c r="DH49" s="23"/>
      <c r="DI49" s="23"/>
      <c r="DJ49" s="23"/>
      <c r="DK49" s="23"/>
      <c r="DL49" s="23"/>
      <c r="DM49" s="23"/>
      <c r="DN49" s="23"/>
      <c r="DO49" s="23"/>
      <c r="DP49" s="47"/>
      <c r="DY49" s="71">
        <v>14.047499999999999</v>
      </c>
      <c r="DZ49" s="6" t="s">
        <v>17</v>
      </c>
      <c r="EB49" s="46"/>
      <c r="EC49" s="23"/>
      <c r="ED49" s="23"/>
      <c r="EE49" s="23"/>
      <c r="EF49" s="23"/>
      <c r="EG49" s="23"/>
      <c r="EH49" s="23"/>
      <c r="EI49" s="23"/>
      <c r="EJ49" s="23"/>
      <c r="EK49" s="23"/>
      <c r="EL49" s="47"/>
      <c r="EN49" s="74">
        <v>14.047499999999999</v>
      </c>
      <c r="EO49" s="76" t="s">
        <v>17</v>
      </c>
      <c r="EQ49" s="83"/>
      <c r="ER49" s="84"/>
      <c r="ES49" s="84"/>
      <c r="ET49" s="84"/>
      <c r="EU49" s="84"/>
      <c r="EV49" s="84"/>
      <c r="EW49" s="84"/>
      <c r="EX49" s="84"/>
      <c r="EY49" s="85"/>
      <c r="FA49" s="74">
        <v>14.047499999999999</v>
      </c>
      <c r="FB49" s="76" t="s">
        <v>17</v>
      </c>
      <c r="FD49" s="46"/>
      <c r="FE49" s="23"/>
      <c r="FF49" s="23"/>
      <c r="FG49" s="23"/>
      <c r="FH49" s="23"/>
      <c r="FI49" s="23"/>
      <c r="FJ49" s="23"/>
      <c r="FK49" s="23"/>
      <c r="FL49" s="47"/>
      <c r="FN49" s="66">
        <v>14.047499999999999</v>
      </c>
      <c r="FO49" s="22" t="s">
        <v>17</v>
      </c>
      <c r="FQ49" s="46"/>
      <c r="FR49" s="23"/>
      <c r="FS49" s="23"/>
      <c r="FT49" s="23"/>
      <c r="FU49" s="23"/>
      <c r="FV49" s="23"/>
      <c r="FW49" s="23"/>
      <c r="FX49" s="23"/>
      <c r="FY49" s="47"/>
      <c r="GA49" s="76" t="s">
        <v>17</v>
      </c>
      <c r="GB49" s="79" t="s">
        <v>17</v>
      </c>
      <c r="GC49" s="75" t="s">
        <v>17</v>
      </c>
      <c r="GD49" s="74">
        <v>14.047499999999999</v>
      </c>
      <c r="GF49" s="46"/>
      <c r="GG49" s="23"/>
      <c r="GH49" s="23"/>
      <c r="GI49" s="23"/>
      <c r="GJ49" s="23"/>
      <c r="GK49" s="23"/>
      <c r="GL49" s="23"/>
      <c r="GM49" s="47"/>
    </row>
    <row r="50" spans="1:195">
      <c r="A50" s="6">
        <v>2</v>
      </c>
      <c r="B50" s="8" t="s">
        <v>2</v>
      </c>
      <c r="C50" s="6">
        <v>7</v>
      </c>
      <c r="D50" s="5">
        <v>10</v>
      </c>
      <c r="E50" s="5">
        <f>Таблица1[[#This Row],[weight_to_move_mm2]]*0.1525</f>
        <v>1.5249999999999999</v>
      </c>
      <c r="F50" s="6">
        <v>2</v>
      </c>
      <c r="G50" s="5">
        <v>15</v>
      </c>
      <c r="H50" s="5">
        <f>Таблица1[[#This Row],[weight_to_move_mm22]]*0.1525</f>
        <v>2.2875000000000001</v>
      </c>
      <c r="I50" s="6">
        <v>2</v>
      </c>
      <c r="J50" s="5">
        <f>Таблица1[[#This Row],[mass_to_move_mg]]*Таблица1[[#This Row],[Moving_intensity_drying]]</f>
        <v>3.05</v>
      </c>
      <c r="K50" s="6">
        <f>Таблица1[[#This Row],[mass_to_move_mg2]]*Таблица1[[#This Row],[Moving_intensity_wetting]]</f>
        <v>4.5750000000000002</v>
      </c>
      <c r="L50" s="5">
        <f>MAX(Таблица1[[#This Row],[mass_to_move_mg]],Таблица1[[#This Row],[mass_to_move_mg2]])</f>
        <v>2.2875000000000001</v>
      </c>
      <c r="M50" s="5">
        <f>MAX(Таблица1[[#This Row],[Moving_intensity_drying]],Таблица1[[#This Row],[Moving_intensity_wetting]])</f>
        <v>2</v>
      </c>
      <c r="N50" s="5">
        <f>Таблица1[[#This Row],[max_mass]]*Таблица1[[#This Row],[max_moving_intentity]]</f>
        <v>4.5750000000000002</v>
      </c>
      <c r="O50" s="5"/>
      <c r="P50" s="5"/>
      <c r="Q50" s="6"/>
      <c r="R50" s="8"/>
      <c r="W50" s="14"/>
      <c r="X50" s="14"/>
      <c r="Z50" s="17"/>
      <c r="AI50" s="8">
        <v>4.5749999999999993</v>
      </c>
      <c r="AK50" s="8">
        <v>3.0499999999999994</v>
      </c>
      <c r="AM50" s="8">
        <v>2.2874999999999996</v>
      </c>
      <c r="CF50" s="46"/>
      <c r="CG50" s="23"/>
      <c r="CH50" s="23"/>
      <c r="CI50" s="23"/>
      <c r="CJ50" s="23"/>
      <c r="CK50" s="23"/>
      <c r="CL50" s="23"/>
      <c r="CM50" s="23"/>
      <c r="CN50" s="23"/>
      <c r="CO50" s="47"/>
      <c r="CR50" s="46"/>
      <c r="CS50" s="23"/>
      <c r="CT50" s="23"/>
      <c r="CU50" s="23"/>
      <c r="CV50" s="23"/>
      <c r="CW50" s="23"/>
      <c r="CX50" s="23"/>
      <c r="CY50" s="23"/>
      <c r="CZ50" s="23"/>
      <c r="DA50" s="47"/>
      <c r="DF50" s="46"/>
      <c r="DG50" s="23"/>
      <c r="DH50" s="23"/>
      <c r="DI50" s="23"/>
      <c r="DJ50" s="23"/>
      <c r="DK50" s="23"/>
      <c r="DL50" s="23"/>
      <c r="DM50" s="23"/>
      <c r="DN50" s="23"/>
      <c r="DO50" s="23"/>
      <c r="DP50" s="47"/>
      <c r="DY50" s="71">
        <v>14.047499999999999</v>
      </c>
      <c r="DZ50" s="6" t="s">
        <v>17</v>
      </c>
      <c r="EB50" s="46"/>
      <c r="EC50" s="23"/>
      <c r="ED50" s="23"/>
      <c r="EE50" s="23"/>
      <c r="EF50" s="23"/>
      <c r="EG50" s="23"/>
      <c r="EH50" s="23"/>
      <c r="EI50" s="23"/>
      <c r="EJ50" s="23"/>
      <c r="EK50" s="23"/>
      <c r="EL50" s="47"/>
      <c r="EN50" s="74">
        <v>14.047499999999999</v>
      </c>
      <c r="EO50" s="76" t="s">
        <v>17</v>
      </c>
      <c r="EQ50" s="83"/>
      <c r="ER50" s="84"/>
      <c r="ES50" s="84"/>
      <c r="ET50" s="84"/>
      <c r="EU50" s="84"/>
      <c r="EV50" s="84"/>
      <c r="EW50" s="84"/>
      <c r="EX50" s="84"/>
      <c r="EY50" s="85"/>
      <c r="FA50" s="74">
        <v>14.047499999999999</v>
      </c>
      <c r="FB50" s="76" t="s">
        <v>17</v>
      </c>
      <c r="FD50" s="46"/>
      <c r="FE50" s="23"/>
      <c r="FF50" s="23"/>
      <c r="FG50" s="23"/>
      <c r="FH50" s="23"/>
      <c r="FI50" s="23"/>
      <c r="FJ50" s="23"/>
      <c r="FK50" s="23"/>
      <c r="FL50" s="47"/>
      <c r="FN50" s="66">
        <v>14.047499999999999</v>
      </c>
      <c r="FO50" s="22" t="s">
        <v>17</v>
      </c>
      <c r="FQ50" s="46"/>
      <c r="FR50" s="23"/>
      <c r="FS50" s="23"/>
      <c r="FT50" s="23"/>
      <c r="FU50" s="23"/>
      <c r="FV50" s="23"/>
      <c r="FW50" s="23"/>
      <c r="FX50" s="23"/>
      <c r="FY50" s="47"/>
      <c r="GA50" s="76" t="s">
        <v>17</v>
      </c>
      <c r="GB50" s="79" t="s">
        <v>17</v>
      </c>
      <c r="GC50" s="75" t="s">
        <v>17</v>
      </c>
      <c r="GD50" s="74">
        <v>14.047499999999999</v>
      </c>
      <c r="GF50" s="46"/>
      <c r="GG50" s="23"/>
      <c r="GH50" s="23"/>
      <c r="GI50" s="23"/>
      <c r="GJ50" s="23"/>
      <c r="GK50" s="23"/>
      <c r="GL50" s="23"/>
      <c r="GM50" s="47"/>
    </row>
    <row r="51" spans="1:195" ht="15" thickBot="1">
      <c r="A51" s="6">
        <v>2</v>
      </c>
      <c r="B51" s="8" t="s">
        <v>2</v>
      </c>
      <c r="C51" s="6">
        <v>8</v>
      </c>
      <c r="D51" s="5">
        <v>15</v>
      </c>
      <c r="E51" s="5">
        <f>Таблица1[[#This Row],[weight_to_move_mm2]]*0.1525</f>
        <v>2.2875000000000001</v>
      </c>
      <c r="F51" s="6">
        <v>1</v>
      </c>
      <c r="G51" s="5">
        <v>15</v>
      </c>
      <c r="H51" s="5">
        <f>Таблица1[[#This Row],[weight_to_move_mm22]]*0.1525</f>
        <v>2.2875000000000001</v>
      </c>
      <c r="I51" s="6">
        <v>2</v>
      </c>
      <c r="J51" s="5">
        <f>Таблица1[[#This Row],[mass_to_move_mg]]*Таблица1[[#This Row],[Moving_intensity_drying]]</f>
        <v>2.2875000000000001</v>
      </c>
      <c r="K51" s="6">
        <f>Таблица1[[#This Row],[mass_to_move_mg2]]*Таблица1[[#This Row],[Moving_intensity_wetting]]</f>
        <v>4.5750000000000002</v>
      </c>
      <c r="L51" s="5">
        <f>MAX(Таблица1[[#This Row],[mass_to_move_mg]],Таблица1[[#This Row],[mass_to_move_mg2]])</f>
        <v>2.2875000000000001</v>
      </c>
      <c r="M51" s="5">
        <f>MAX(Таблица1[[#This Row],[Moving_intensity_drying]],Таблица1[[#This Row],[Moving_intensity_wetting]])</f>
        <v>2</v>
      </c>
      <c r="N51" s="5">
        <f>Таблица1[[#This Row],[max_mass]]*Таблица1[[#This Row],[max_moving_intentity]]</f>
        <v>4.5750000000000002</v>
      </c>
      <c r="O51" s="5"/>
      <c r="P51" s="5"/>
      <c r="Q51" s="6"/>
      <c r="R51" s="8"/>
      <c r="W51" s="14"/>
      <c r="X51" s="14"/>
      <c r="Z51" s="17"/>
      <c r="AD51" s="17"/>
      <c r="AE51" s="17"/>
      <c r="AI51" s="8">
        <v>1.5249999999999999</v>
      </c>
      <c r="AK51" s="8">
        <v>0.38124999999999998</v>
      </c>
      <c r="AM51" s="8">
        <v>1.5250000000000001</v>
      </c>
      <c r="CF51" s="46"/>
      <c r="CG51" s="23"/>
      <c r="CH51" s="23"/>
      <c r="CI51" s="23"/>
      <c r="CJ51" s="23"/>
      <c r="CK51" s="23"/>
      <c r="CL51" s="23"/>
      <c r="CM51" s="23"/>
      <c r="CN51" s="23"/>
      <c r="CO51" s="47"/>
      <c r="CR51" s="46"/>
      <c r="CS51" s="23"/>
      <c r="CT51" s="23"/>
      <c r="CU51" s="23"/>
      <c r="CV51" s="23"/>
      <c r="CW51" s="23"/>
      <c r="CX51" s="23"/>
      <c r="CY51" s="23"/>
      <c r="CZ51" s="23"/>
      <c r="DA51" s="47"/>
      <c r="DF51" s="46"/>
      <c r="DG51" s="23"/>
      <c r="DH51" s="23"/>
      <c r="DI51" s="23"/>
      <c r="DJ51" s="23"/>
      <c r="DK51" s="23"/>
      <c r="DL51" s="23"/>
      <c r="DM51" s="23"/>
      <c r="DN51" s="23"/>
      <c r="DO51" s="23"/>
      <c r="DP51" s="47"/>
      <c r="DY51" s="71">
        <v>14.047499999999999</v>
      </c>
      <c r="DZ51" s="6" t="s">
        <v>17</v>
      </c>
      <c r="EB51" s="48"/>
      <c r="EC51" s="49"/>
      <c r="ED51" s="49"/>
      <c r="EE51" s="49"/>
      <c r="EF51" s="49"/>
      <c r="EG51" s="49"/>
      <c r="EH51" s="49"/>
      <c r="EI51" s="49"/>
      <c r="EJ51" s="49"/>
      <c r="EK51" s="49"/>
      <c r="EL51" s="50"/>
      <c r="EN51" s="74">
        <v>14.047499999999999</v>
      </c>
      <c r="EO51" s="76" t="s">
        <v>17</v>
      </c>
      <c r="EQ51" s="83"/>
      <c r="ER51" s="84"/>
      <c r="ES51" s="84"/>
      <c r="ET51" s="84"/>
      <c r="EU51" s="84"/>
      <c r="EV51" s="84"/>
      <c r="EW51" s="84"/>
      <c r="EX51" s="84"/>
      <c r="EY51" s="85"/>
      <c r="FA51" s="74">
        <v>14.047499999999999</v>
      </c>
      <c r="FB51" s="76" t="s">
        <v>17</v>
      </c>
      <c r="FD51" s="46"/>
      <c r="FE51" s="23"/>
      <c r="FF51" s="23"/>
      <c r="FG51" s="23"/>
      <c r="FH51" s="23"/>
      <c r="FI51" s="23"/>
      <c r="FJ51" s="23"/>
      <c r="FK51" s="23"/>
      <c r="FL51" s="47"/>
      <c r="FN51" s="66">
        <v>14.047499999999999</v>
      </c>
      <c r="FO51" s="22" t="s">
        <v>17</v>
      </c>
      <c r="FQ51" s="46"/>
      <c r="FR51" s="23"/>
      <c r="FS51" s="23"/>
      <c r="FT51" s="23"/>
      <c r="FU51" s="23"/>
      <c r="FV51" s="23"/>
      <c r="FW51" s="23"/>
      <c r="FX51" s="23"/>
      <c r="FY51" s="47"/>
      <c r="GA51" s="76" t="s">
        <v>17</v>
      </c>
      <c r="GB51" s="79" t="s">
        <v>17</v>
      </c>
      <c r="GC51" s="75" t="s">
        <v>17</v>
      </c>
      <c r="GD51" s="74">
        <v>14.047499999999999</v>
      </c>
      <c r="GF51" s="48"/>
      <c r="GG51" s="49"/>
      <c r="GH51" s="49"/>
      <c r="GI51" s="49"/>
      <c r="GJ51" s="49"/>
      <c r="GK51" s="49"/>
      <c r="GL51" s="49"/>
      <c r="GM51" s="50"/>
    </row>
    <row r="52" spans="1:195" ht="15" thickBot="1">
      <c r="A52" s="6">
        <v>2</v>
      </c>
      <c r="B52" s="8" t="s">
        <v>2</v>
      </c>
      <c r="C52" s="6">
        <v>9</v>
      </c>
      <c r="D52" s="5">
        <v>10</v>
      </c>
      <c r="E52" s="5">
        <f>Таблица1[[#This Row],[weight_to_move_mm2]]*0.1525</f>
        <v>1.5249999999999999</v>
      </c>
      <c r="F52" s="6">
        <v>1</v>
      </c>
      <c r="G52" s="5">
        <v>15</v>
      </c>
      <c r="H52" s="5">
        <f>Таблица1[[#This Row],[weight_to_move_mm22]]*0.1525</f>
        <v>2.2875000000000001</v>
      </c>
      <c r="I52" s="6">
        <v>2</v>
      </c>
      <c r="J52" s="5">
        <f>Таблица1[[#This Row],[mass_to_move_mg]]*Таблица1[[#This Row],[Moving_intensity_drying]]</f>
        <v>1.5249999999999999</v>
      </c>
      <c r="K52" s="6">
        <f>Таблица1[[#This Row],[mass_to_move_mg2]]*Таблица1[[#This Row],[Moving_intensity_wetting]]</f>
        <v>4.5750000000000002</v>
      </c>
      <c r="L52" s="5">
        <f>MAX(Таблица1[[#This Row],[mass_to_move_mg]],Таблица1[[#This Row],[mass_to_move_mg2]])</f>
        <v>2.2875000000000001</v>
      </c>
      <c r="M52" s="5">
        <f>MAX(Таблица1[[#This Row],[Moving_intensity_drying]],Таблица1[[#This Row],[Moving_intensity_wetting]])</f>
        <v>2</v>
      </c>
      <c r="N52" s="5">
        <f>Таблица1[[#This Row],[max_mass]]*Таблица1[[#This Row],[max_moving_intentity]]</f>
        <v>4.5750000000000002</v>
      </c>
      <c r="O52" s="5"/>
      <c r="P52" s="5"/>
      <c r="Q52" s="6"/>
      <c r="R52" s="8"/>
      <c r="W52" s="14"/>
      <c r="X52" s="14"/>
      <c r="Z52" s="17"/>
      <c r="AD52" s="17"/>
      <c r="AE52" s="17"/>
      <c r="AI52" s="8">
        <v>1.5249999999999999</v>
      </c>
      <c r="AK52" s="8">
        <v>9.1499999999999986</v>
      </c>
      <c r="AM52" s="8">
        <v>9.1499999999999986</v>
      </c>
      <c r="CF52" s="46"/>
      <c r="CG52" s="23"/>
      <c r="CH52" s="23"/>
      <c r="CI52" s="23"/>
      <c r="CJ52" s="23"/>
      <c r="CK52" s="23"/>
      <c r="CL52" s="23"/>
      <c r="CM52" s="23"/>
      <c r="CN52" s="23"/>
      <c r="CO52" s="47"/>
      <c r="CR52" s="46"/>
      <c r="CS52" s="23"/>
      <c r="CT52" s="23"/>
      <c r="CU52" s="23"/>
      <c r="CV52" s="23"/>
      <c r="CW52" s="23"/>
      <c r="CX52" s="23"/>
      <c r="CY52" s="23"/>
      <c r="CZ52" s="23"/>
      <c r="DA52" s="47"/>
      <c r="DF52" s="46"/>
      <c r="DG52" s="23"/>
      <c r="DH52" s="23"/>
      <c r="DI52" s="23"/>
      <c r="DJ52" s="23"/>
      <c r="DK52" s="23"/>
      <c r="DL52" s="23"/>
      <c r="DM52" s="23"/>
      <c r="DN52" s="23"/>
      <c r="DO52" s="23"/>
      <c r="DP52" s="47"/>
      <c r="DY52" s="72">
        <v>14.047499999999999</v>
      </c>
      <c r="DZ52" s="7" t="s">
        <v>17</v>
      </c>
      <c r="EN52" s="74">
        <v>14.047499999999999</v>
      </c>
      <c r="EO52" s="76" t="s">
        <v>17</v>
      </c>
      <c r="EQ52" s="86"/>
      <c r="ER52" s="87"/>
      <c r="ES52" s="87"/>
      <c r="ET52" s="87"/>
      <c r="EU52" s="87"/>
      <c r="EV52" s="87"/>
      <c r="EW52" s="87"/>
      <c r="EX52" s="87"/>
      <c r="EY52" s="88"/>
      <c r="FA52" s="74">
        <v>14.047499999999999</v>
      </c>
      <c r="FB52" s="76" t="s">
        <v>17</v>
      </c>
      <c r="FD52" s="48"/>
      <c r="FE52" s="49"/>
      <c r="FF52" s="49"/>
      <c r="FG52" s="49"/>
      <c r="FH52" s="49"/>
      <c r="FI52" s="49"/>
      <c r="FJ52" s="49"/>
      <c r="FK52" s="49"/>
      <c r="FL52" s="50"/>
      <c r="FN52" s="67">
        <v>14.047499999999999</v>
      </c>
      <c r="FO52" s="59" t="s">
        <v>17</v>
      </c>
      <c r="FQ52" s="48"/>
      <c r="FR52" s="49"/>
      <c r="FS52" s="49"/>
      <c r="FT52" s="49"/>
      <c r="FU52" s="49"/>
      <c r="FV52" s="49"/>
      <c r="FW52" s="49"/>
      <c r="FX52" s="49"/>
      <c r="FY52" s="50"/>
      <c r="GA52" s="76" t="s">
        <v>17</v>
      </c>
      <c r="GB52" s="79" t="s">
        <v>17</v>
      </c>
      <c r="GC52" s="75" t="s">
        <v>17</v>
      </c>
      <c r="GD52" s="74">
        <v>14.047499999999999</v>
      </c>
    </row>
    <row r="53" spans="1:195">
      <c r="A53" s="6">
        <v>2</v>
      </c>
      <c r="B53" s="8" t="s">
        <v>2</v>
      </c>
      <c r="C53" s="6">
        <v>10</v>
      </c>
      <c r="D53" s="5">
        <v>10</v>
      </c>
      <c r="E53" s="5">
        <f>Таблица1[[#This Row],[weight_to_move_mm2]]*0.1525</f>
        <v>1.5249999999999999</v>
      </c>
      <c r="F53" s="6">
        <v>1</v>
      </c>
      <c r="G53" s="5">
        <v>15</v>
      </c>
      <c r="H53" s="5">
        <f>Таблица1[[#This Row],[weight_to_move_mm22]]*0.1525</f>
        <v>2.2875000000000001</v>
      </c>
      <c r="I53" s="6">
        <v>2</v>
      </c>
      <c r="J53" s="5">
        <f>Таблица1[[#This Row],[mass_to_move_mg]]*Таблица1[[#This Row],[Moving_intensity_drying]]</f>
        <v>1.5249999999999999</v>
      </c>
      <c r="K53" s="6">
        <f>Таблица1[[#This Row],[mass_to_move_mg2]]*Таблица1[[#This Row],[Moving_intensity_wetting]]</f>
        <v>4.5750000000000002</v>
      </c>
      <c r="L53" s="5">
        <f>MAX(Таблица1[[#This Row],[mass_to_move_mg]],Таблица1[[#This Row],[mass_to_move_mg2]])</f>
        <v>2.2875000000000001</v>
      </c>
      <c r="M53" s="5">
        <f>MAX(Таблица1[[#This Row],[Moving_intensity_drying]],Таблица1[[#This Row],[Moving_intensity_wetting]])</f>
        <v>2</v>
      </c>
      <c r="N53" s="5">
        <f>Таблица1[[#This Row],[max_mass]]*Таблица1[[#This Row],[max_moving_intentity]]</f>
        <v>4.5750000000000002</v>
      </c>
      <c r="O53" s="5"/>
      <c r="P53" s="5"/>
      <c r="Q53" s="6"/>
      <c r="R53" s="8"/>
      <c r="W53" s="14"/>
      <c r="X53" s="14"/>
      <c r="Z53" s="17"/>
      <c r="AD53" s="17"/>
      <c r="AE53" s="17"/>
      <c r="AI53" s="8">
        <v>3.05</v>
      </c>
      <c r="AK53" s="8">
        <v>0.5083333333333333</v>
      </c>
      <c r="AM53" s="8">
        <v>3.05</v>
      </c>
      <c r="CF53" s="46"/>
      <c r="CG53" s="23"/>
      <c r="CH53" s="23"/>
      <c r="CI53" s="23"/>
      <c r="CJ53" s="23"/>
      <c r="CK53" s="23"/>
      <c r="CL53" s="23"/>
      <c r="CM53" s="23"/>
      <c r="CN53" s="23"/>
      <c r="CO53" s="47"/>
      <c r="CR53" s="46"/>
      <c r="CS53" s="23"/>
      <c r="CT53" s="23"/>
      <c r="CU53" s="23"/>
      <c r="CV53" s="23"/>
      <c r="CW53" s="23"/>
      <c r="CX53" s="23"/>
      <c r="CY53" s="23"/>
      <c r="CZ53" s="23"/>
      <c r="DA53" s="47"/>
      <c r="DF53" s="46"/>
      <c r="DG53" s="23"/>
      <c r="DH53" s="23"/>
      <c r="DI53" s="23"/>
      <c r="DJ53" s="23"/>
      <c r="DK53" s="23"/>
      <c r="DL53" s="23"/>
      <c r="DM53" s="23"/>
      <c r="DN53" s="23"/>
      <c r="DO53" s="23"/>
      <c r="DP53" s="47"/>
    </row>
    <row r="54" spans="1:195">
      <c r="A54" s="6">
        <v>2</v>
      </c>
      <c r="B54" s="8" t="s">
        <v>2</v>
      </c>
      <c r="C54" s="6">
        <v>11</v>
      </c>
      <c r="D54" s="5">
        <v>15</v>
      </c>
      <c r="E54" s="5">
        <f>Таблица1[[#This Row],[weight_to_move_mm2]]*0.1525</f>
        <v>2.2875000000000001</v>
      </c>
      <c r="F54" s="6">
        <v>0</v>
      </c>
      <c r="G54" s="5">
        <v>15</v>
      </c>
      <c r="H54" s="5">
        <f>Таблица1[[#This Row],[weight_to_move_mm22]]*0.1525</f>
        <v>2.2875000000000001</v>
      </c>
      <c r="I54" s="6">
        <v>1</v>
      </c>
      <c r="J54" s="5">
        <f>Таблица1[[#This Row],[mass_to_move_mg]]*Таблица1[[#This Row],[Moving_intensity_drying]]</f>
        <v>0</v>
      </c>
      <c r="K54" s="6">
        <f>Таблица1[[#This Row],[mass_to_move_mg2]]*Таблица1[[#This Row],[Moving_intensity_wetting]]</f>
        <v>2.2875000000000001</v>
      </c>
      <c r="L54" s="5">
        <f>MAX(Таблица1[[#This Row],[mass_to_move_mg]],Таблица1[[#This Row],[mass_to_move_mg2]])</f>
        <v>2.2875000000000001</v>
      </c>
      <c r="M54" s="5">
        <f>MAX(Таблица1[[#This Row],[Moving_intensity_drying]],Таблица1[[#This Row],[Moving_intensity_wetting]])</f>
        <v>1</v>
      </c>
      <c r="N54" s="5">
        <f>Таблица1[[#This Row],[max_mass]]*Таблица1[[#This Row],[max_moving_intentity]]</f>
        <v>2.2875000000000001</v>
      </c>
      <c r="O54" s="5"/>
      <c r="P54" s="5"/>
      <c r="Q54" s="6"/>
      <c r="R54" s="8"/>
      <c r="W54" s="14"/>
      <c r="X54" s="14"/>
      <c r="Z54" s="17"/>
      <c r="AD54" s="17"/>
      <c r="AE54" s="17"/>
      <c r="AI54" s="8">
        <v>1.5249999999999999</v>
      </c>
      <c r="AK54" s="8">
        <v>0.76249999999999996</v>
      </c>
      <c r="AM54" s="8">
        <v>1.5249999999999999</v>
      </c>
      <c r="CF54" s="46"/>
      <c r="CG54" s="23"/>
      <c r="CH54" s="23"/>
      <c r="CI54" s="23"/>
      <c r="CJ54" s="23"/>
      <c r="CK54" s="23"/>
      <c r="CL54" s="23"/>
      <c r="CM54" s="23"/>
      <c r="CN54" s="23"/>
      <c r="CO54" s="47"/>
      <c r="CR54" s="46"/>
      <c r="CS54" s="23"/>
      <c r="CT54" s="23"/>
      <c r="CU54" s="23"/>
      <c r="CV54" s="23"/>
      <c r="CW54" s="23"/>
      <c r="CX54" s="23"/>
      <c r="CY54" s="23"/>
      <c r="CZ54" s="23"/>
      <c r="DA54" s="47"/>
      <c r="DF54" s="46"/>
      <c r="DG54" s="23"/>
      <c r="DH54" s="23"/>
      <c r="DI54" s="23"/>
      <c r="DJ54" s="23"/>
      <c r="DK54" s="23"/>
      <c r="DL54" s="23"/>
      <c r="DM54" s="23"/>
      <c r="DN54" s="23"/>
      <c r="DO54" s="23"/>
      <c r="DP54" s="47"/>
    </row>
    <row r="55" spans="1:195">
      <c r="A55" s="6">
        <v>2</v>
      </c>
      <c r="B55" s="8" t="s">
        <v>2</v>
      </c>
      <c r="C55" s="6">
        <v>12</v>
      </c>
      <c r="D55" s="5">
        <v>15</v>
      </c>
      <c r="E55" s="5">
        <f>Таблица1[[#This Row],[weight_to_move_mm2]]*0.1525</f>
        <v>2.2875000000000001</v>
      </c>
      <c r="F55" s="6">
        <v>3</v>
      </c>
      <c r="G55" s="5">
        <v>15</v>
      </c>
      <c r="H55" s="5">
        <f>Таблица1[[#This Row],[weight_to_move_mm22]]*0.1525</f>
        <v>2.2875000000000001</v>
      </c>
      <c r="I55" s="6">
        <v>0</v>
      </c>
      <c r="J55" s="5">
        <f>Таблица1[[#This Row],[mass_to_move_mg]]*Таблица1[[#This Row],[Moving_intensity_drying]]</f>
        <v>6.8625000000000007</v>
      </c>
      <c r="K55" s="6">
        <f>Таблица1[[#This Row],[mass_to_move_mg2]]*Таблица1[[#This Row],[Moving_intensity_wetting]]</f>
        <v>0</v>
      </c>
      <c r="L55" s="5">
        <f>MAX(Таблица1[[#This Row],[mass_to_move_mg]],Таблица1[[#This Row],[mass_to_move_mg2]])</f>
        <v>2.2875000000000001</v>
      </c>
      <c r="M55" s="5">
        <f>MAX(Таблица1[[#This Row],[Moving_intensity_drying]],Таблица1[[#This Row],[Moving_intensity_wetting]])</f>
        <v>3</v>
      </c>
      <c r="N55" s="5">
        <f>Таблица1[[#This Row],[max_mass]]*Таблица1[[#This Row],[max_moving_intentity]]</f>
        <v>6.8625000000000007</v>
      </c>
      <c r="O55" s="5"/>
      <c r="P55" s="5"/>
      <c r="Q55" s="6"/>
      <c r="R55" s="8"/>
      <c r="W55" s="14"/>
      <c r="X55" s="14"/>
      <c r="Z55" s="17"/>
      <c r="AD55" s="17"/>
      <c r="AE55" s="17"/>
      <c r="AI55" s="8">
        <v>3.05</v>
      </c>
      <c r="AK55" s="8">
        <v>0.5083333333333333</v>
      </c>
      <c r="AM55" s="8">
        <v>1.14375</v>
      </c>
      <c r="CF55" s="46"/>
      <c r="CG55" s="23"/>
      <c r="CH55" s="23"/>
      <c r="CI55" s="23"/>
      <c r="CJ55" s="23"/>
      <c r="CK55" s="23"/>
      <c r="CL55" s="23"/>
      <c r="CM55" s="23"/>
      <c r="CN55" s="23"/>
      <c r="CO55" s="47"/>
      <c r="CR55" s="46"/>
      <c r="CS55" s="23"/>
      <c r="CT55" s="23"/>
      <c r="CU55" s="23"/>
      <c r="CV55" s="23"/>
      <c r="CW55" s="23"/>
      <c r="CX55" s="23"/>
      <c r="CY55" s="23"/>
      <c r="CZ55" s="23"/>
      <c r="DA55" s="47"/>
      <c r="DF55" s="46"/>
      <c r="DG55" s="23"/>
      <c r="DH55" s="23"/>
      <c r="DI55" s="23"/>
      <c r="DJ55" s="23"/>
      <c r="DK55" s="23"/>
      <c r="DL55" s="23"/>
      <c r="DM55" s="23"/>
      <c r="DN55" s="23"/>
      <c r="DO55" s="23"/>
      <c r="DP55" s="47"/>
    </row>
    <row r="56" spans="1:195">
      <c r="A56" s="6">
        <v>2</v>
      </c>
      <c r="B56" s="8" t="s">
        <v>2</v>
      </c>
      <c r="C56" s="6">
        <v>13</v>
      </c>
      <c r="D56" s="5">
        <v>15</v>
      </c>
      <c r="E56" s="5">
        <f>Таблица1[[#This Row],[weight_to_move_mm2]]*0.1525</f>
        <v>2.2875000000000001</v>
      </c>
      <c r="F56" s="6">
        <v>1</v>
      </c>
      <c r="G56" s="5">
        <v>20</v>
      </c>
      <c r="H56" s="5">
        <f>Таблица1[[#This Row],[weight_to_move_mm22]]*0.1525</f>
        <v>3.05</v>
      </c>
      <c r="I56" s="6">
        <v>1</v>
      </c>
      <c r="J56" s="5">
        <f>Таблица1[[#This Row],[mass_to_move_mg]]*Таблица1[[#This Row],[Moving_intensity_drying]]</f>
        <v>2.2875000000000001</v>
      </c>
      <c r="K56" s="6">
        <f>Таблица1[[#This Row],[mass_to_move_mg2]]*Таблица1[[#This Row],[Moving_intensity_wetting]]</f>
        <v>3.05</v>
      </c>
      <c r="L56" s="5">
        <f>MAX(Таблица1[[#This Row],[mass_to_move_mg]],Таблица1[[#This Row],[mass_to_move_mg2]])</f>
        <v>3.05</v>
      </c>
      <c r="M56" s="5">
        <f>MAX(Таблица1[[#This Row],[Moving_intensity_drying]],Таблица1[[#This Row],[Moving_intensity_wetting]])</f>
        <v>1</v>
      </c>
      <c r="N56" s="5">
        <f>Таблица1[[#This Row],[max_mass]]*Таблица1[[#This Row],[max_moving_intentity]]</f>
        <v>3.05</v>
      </c>
      <c r="O56" s="5"/>
      <c r="P56" s="5"/>
      <c r="Q56" s="6"/>
      <c r="R56" s="8"/>
      <c r="W56" s="14"/>
      <c r="X56" s="14"/>
      <c r="Z56" s="17"/>
      <c r="AD56" s="17"/>
      <c r="AE56" s="17"/>
      <c r="AI56" s="8">
        <v>2.2874999999999996</v>
      </c>
      <c r="AK56" s="8">
        <v>1.14375</v>
      </c>
      <c r="AM56" s="8">
        <v>2.2875000000000001</v>
      </c>
      <c r="CF56" s="46"/>
      <c r="CG56" s="23"/>
      <c r="CH56" s="23"/>
      <c r="CI56" s="23"/>
      <c r="CJ56" s="23"/>
      <c r="CK56" s="23"/>
      <c r="CL56" s="23"/>
      <c r="CM56" s="23"/>
      <c r="CN56" s="23"/>
      <c r="CO56" s="47"/>
      <c r="CR56" s="46"/>
      <c r="CS56" s="23"/>
      <c r="CT56" s="23"/>
      <c r="CU56" s="23"/>
      <c r="CV56" s="23"/>
      <c r="CW56" s="23"/>
      <c r="CX56" s="23"/>
      <c r="CY56" s="23"/>
      <c r="CZ56" s="23"/>
      <c r="DA56" s="47"/>
      <c r="DF56" s="46"/>
      <c r="DG56" s="23"/>
      <c r="DH56" s="23"/>
      <c r="DI56" s="23"/>
      <c r="DJ56" s="23"/>
      <c r="DK56" s="23"/>
      <c r="DL56" s="23"/>
      <c r="DM56" s="23"/>
      <c r="DN56" s="23"/>
      <c r="DO56" s="23"/>
      <c r="DP56" s="47"/>
    </row>
    <row r="57" spans="1:195">
      <c r="A57" s="6">
        <v>2</v>
      </c>
      <c r="B57" s="8" t="s">
        <v>2</v>
      </c>
      <c r="C57" s="6">
        <v>14</v>
      </c>
      <c r="D57" s="5">
        <v>20</v>
      </c>
      <c r="E57" s="5">
        <f>Таблица1[[#This Row],[weight_to_move_mm2]]*0.1525</f>
        <v>3.05</v>
      </c>
      <c r="F57" s="6">
        <v>1</v>
      </c>
      <c r="G57" s="5">
        <v>20</v>
      </c>
      <c r="H57" s="5">
        <f>Таблица1[[#This Row],[weight_to_move_mm22]]*0.1525</f>
        <v>3.05</v>
      </c>
      <c r="I57" s="6">
        <v>2</v>
      </c>
      <c r="J57" s="5">
        <f>Таблица1[[#This Row],[mass_to_move_mg]]*Таблица1[[#This Row],[Moving_intensity_drying]]</f>
        <v>3.05</v>
      </c>
      <c r="K57" s="6">
        <f>Таблица1[[#This Row],[mass_to_move_mg2]]*Таблица1[[#This Row],[Moving_intensity_wetting]]</f>
        <v>6.1</v>
      </c>
      <c r="L57" s="5">
        <f>MAX(Таблица1[[#This Row],[mass_to_move_mg]],Таблица1[[#This Row],[mass_to_move_mg2]])</f>
        <v>3.05</v>
      </c>
      <c r="M57" s="5">
        <f>MAX(Таблица1[[#This Row],[Moving_intensity_drying]],Таблица1[[#This Row],[Moving_intensity_wetting]])</f>
        <v>2</v>
      </c>
      <c r="N57" s="5">
        <f>Таблица1[[#This Row],[max_mass]]*Таблица1[[#This Row],[max_moving_intentity]]</f>
        <v>6.1</v>
      </c>
      <c r="O57" s="5"/>
      <c r="P57" s="5"/>
      <c r="Q57" s="6"/>
      <c r="R57" s="8"/>
      <c r="W57" s="14"/>
      <c r="X57" s="14"/>
      <c r="Z57" s="17"/>
      <c r="AD57" s="17"/>
      <c r="AE57" s="17"/>
      <c r="AI57" s="37">
        <v>0.25416666666666665</v>
      </c>
      <c r="AK57" s="37">
        <v>3.05</v>
      </c>
      <c r="AL57" s="17"/>
      <c r="AM57" s="37">
        <v>6.0999999999999988</v>
      </c>
      <c r="CF57" s="46"/>
      <c r="CG57" s="23"/>
      <c r="CH57" s="23"/>
      <c r="CI57" s="23"/>
      <c r="CJ57" s="23"/>
      <c r="CK57" s="23"/>
      <c r="CL57" s="23"/>
      <c r="CM57" s="23"/>
      <c r="CN57" s="23"/>
      <c r="CO57" s="47"/>
      <c r="CR57" s="46"/>
      <c r="CS57" s="23"/>
      <c r="CT57" s="23"/>
      <c r="CU57" s="23"/>
      <c r="CV57" s="23"/>
      <c r="CW57" s="23"/>
      <c r="CX57" s="23"/>
      <c r="CY57" s="23"/>
      <c r="CZ57" s="23"/>
      <c r="DA57" s="47"/>
      <c r="DF57" s="46"/>
      <c r="DG57" s="23"/>
      <c r="DH57" s="23"/>
      <c r="DI57" s="23"/>
      <c r="DJ57" s="23"/>
      <c r="DK57" s="23"/>
      <c r="DL57" s="23"/>
      <c r="DM57" s="23"/>
      <c r="DN57" s="23"/>
      <c r="DO57" s="23"/>
      <c r="DP57" s="47"/>
    </row>
    <row r="58" spans="1:195">
      <c r="A58" s="6">
        <v>2</v>
      </c>
      <c r="B58" s="8" t="s">
        <v>2</v>
      </c>
      <c r="C58" s="6">
        <v>15</v>
      </c>
      <c r="D58" s="5">
        <v>20</v>
      </c>
      <c r="E58" s="5">
        <f>Таблица1[[#This Row],[weight_to_move_mm2]]*0.1525</f>
        <v>3.05</v>
      </c>
      <c r="F58" s="6">
        <v>1</v>
      </c>
      <c r="G58" s="5">
        <v>15</v>
      </c>
      <c r="H58" s="5">
        <f>Таблица1[[#This Row],[weight_to_move_mm22]]*0.1525</f>
        <v>2.2875000000000001</v>
      </c>
      <c r="I58" s="6">
        <v>2</v>
      </c>
      <c r="J58" s="5">
        <f>Таблица1[[#This Row],[mass_to_move_mg]]*Таблица1[[#This Row],[Moving_intensity_drying]]</f>
        <v>3.05</v>
      </c>
      <c r="K58" s="6">
        <f>Таблица1[[#This Row],[mass_to_move_mg2]]*Таблица1[[#This Row],[Moving_intensity_wetting]]</f>
        <v>4.5750000000000002</v>
      </c>
      <c r="L58" s="5">
        <f>MAX(Таблица1[[#This Row],[mass_to_move_mg]],Таблица1[[#This Row],[mass_to_move_mg2]])</f>
        <v>3.05</v>
      </c>
      <c r="M58" s="5">
        <f>MAX(Таблица1[[#This Row],[Moving_intensity_drying]],Таблица1[[#This Row],[Moving_intensity_wetting]])</f>
        <v>2</v>
      </c>
      <c r="N58" s="5">
        <f>Таблица1[[#This Row],[max_mass]]*Таблица1[[#This Row],[max_moving_intentity]]</f>
        <v>6.1</v>
      </c>
      <c r="O58" s="5"/>
      <c r="P58" s="5"/>
      <c r="Q58" s="6"/>
      <c r="R58" s="8"/>
      <c r="W58" s="14"/>
      <c r="X58" s="14"/>
      <c r="Z58" s="17"/>
      <c r="AD58" s="17"/>
      <c r="AE58" s="17"/>
      <c r="CF58" s="46"/>
      <c r="CG58" s="23"/>
      <c r="CH58" s="23"/>
      <c r="CI58" s="23"/>
      <c r="CJ58" s="23"/>
      <c r="CK58" s="23"/>
      <c r="CL58" s="23"/>
      <c r="CM58" s="23"/>
      <c r="CN58" s="23"/>
      <c r="CO58" s="47"/>
      <c r="CR58" s="46"/>
      <c r="CS58" s="23"/>
      <c r="CT58" s="23"/>
      <c r="CU58" s="23"/>
      <c r="CV58" s="23"/>
      <c r="CW58" s="23"/>
      <c r="CX58" s="23"/>
      <c r="CY58" s="23"/>
      <c r="CZ58" s="23"/>
      <c r="DA58" s="47"/>
      <c r="DF58" s="46"/>
      <c r="DG58" s="23"/>
      <c r="DH58" s="23"/>
      <c r="DI58" s="23"/>
      <c r="DJ58" s="23"/>
      <c r="DK58" s="23"/>
      <c r="DL58" s="23"/>
      <c r="DM58" s="23"/>
      <c r="DN58" s="23"/>
      <c r="DO58" s="23"/>
      <c r="DP58" s="47"/>
    </row>
    <row r="59" spans="1:195">
      <c r="A59" s="6">
        <v>2</v>
      </c>
      <c r="B59" s="8" t="s">
        <v>2</v>
      </c>
      <c r="C59" s="6">
        <v>16</v>
      </c>
      <c r="D59" s="5">
        <v>20</v>
      </c>
      <c r="E59" s="5">
        <f>Таблица1[[#This Row],[weight_to_move_mm2]]*0.1525</f>
        <v>3.05</v>
      </c>
      <c r="F59" s="6">
        <v>1</v>
      </c>
      <c r="G59" s="5">
        <v>20</v>
      </c>
      <c r="H59" s="5">
        <f>Таблица1[[#This Row],[weight_to_move_mm22]]*0.1525</f>
        <v>3.05</v>
      </c>
      <c r="I59" s="6">
        <v>3</v>
      </c>
      <c r="J59" s="5">
        <f>Таблица1[[#This Row],[mass_to_move_mg]]*Таблица1[[#This Row],[Moving_intensity_drying]]</f>
        <v>3.05</v>
      </c>
      <c r="K59" s="6">
        <f>Таблица1[[#This Row],[mass_to_move_mg2]]*Таблица1[[#This Row],[Moving_intensity_wetting]]</f>
        <v>9.1499999999999986</v>
      </c>
      <c r="L59" s="5">
        <f>MAX(Таблица1[[#This Row],[mass_to_move_mg]],Таблица1[[#This Row],[mass_to_move_mg2]])</f>
        <v>3.05</v>
      </c>
      <c r="M59" s="5">
        <f>MAX(Таблица1[[#This Row],[Moving_intensity_drying]],Таблица1[[#This Row],[Moving_intensity_wetting]])</f>
        <v>3</v>
      </c>
      <c r="N59" s="5">
        <f>Таблица1[[#This Row],[max_mass]]*Таблица1[[#This Row],[max_moving_intentity]]</f>
        <v>9.1499999999999986</v>
      </c>
      <c r="O59" s="5"/>
      <c r="P59" s="5"/>
      <c r="Q59" s="6"/>
      <c r="R59" s="8"/>
      <c r="W59" s="14"/>
      <c r="X59" s="14"/>
      <c r="Z59" s="17"/>
      <c r="AD59" s="17"/>
      <c r="AE59" s="17"/>
      <c r="CF59" s="46"/>
      <c r="CG59" s="23"/>
      <c r="CH59" s="23"/>
      <c r="CI59" s="23" t="s">
        <v>25</v>
      </c>
      <c r="CJ59" s="23"/>
      <c r="CK59" s="23"/>
      <c r="CL59" s="23" t="s">
        <v>26</v>
      </c>
      <c r="CM59" s="23"/>
      <c r="CN59" s="23"/>
      <c r="CO59" s="47"/>
      <c r="CR59" s="46"/>
      <c r="CS59" s="23"/>
      <c r="CT59" s="23"/>
      <c r="CU59" s="23" t="s">
        <v>27</v>
      </c>
      <c r="CV59" s="23"/>
      <c r="CW59" s="23"/>
      <c r="CX59" s="23"/>
      <c r="CY59" s="23" t="s">
        <v>28</v>
      </c>
      <c r="CZ59" s="23"/>
      <c r="DA59" s="47"/>
      <c r="DF59" s="46"/>
      <c r="DG59" s="23"/>
      <c r="DH59" s="23"/>
      <c r="DI59" s="23"/>
      <c r="DJ59" s="23"/>
      <c r="DK59" s="23"/>
      <c r="DL59" s="23"/>
      <c r="DM59" s="23"/>
      <c r="DN59" s="23"/>
      <c r="DO59" s="23"/>
      <c r="DP59" s="47"/>
    </row>
    <row r="60" spans="1:195" ht="15" thickBot="1">
      <c r="A60" s="6">
        <v>2</v>
      </c>
      <c r="B60" s="8" t="s">
        <v>2</v>
      </c>
      <c r="C60" s="6">
        <v>17</v>
      </c>
      <c r="D60" s="5">
        <v>20</v>
      </c>
      <c r="E60" s="5">
        <f>Таблица1[[#This Row],[weight_to_move_mm2]]*0.1525</f>
        <v>3.05</v>
      </c>
      <c r="F60" s="6">
        <v>2</v>
      </c>
      <c r="G60" s="5">
        <v>20</v>
      </c>
      <c r="H60" s="5">
        <f>Таблица1[[#This Row],[weight_to_move_mm22]]*0.1525</f>
        <v>3.05</v>
      </c>
      <c r="I60" s="6">
        <v>2</v>
      </c>
      <c r="J60" s="5">
        <f>Таблица1[[#This Row],[mass_to_move_mg]]*Таблица1[[#This Row],[Moving_intensity_drying]]</f>
        <v>6.1</v>
      </c>
      <c r="K60" s="6">
        <f>Таблица1[[#This Row],[mass_to_move_mg2]]*Таблица1[[#This Row],[Moving_intensity_wetting]]</f>
        <v>6.1</v>
      </c>
      <c r="L60" s="5">
        <f>MAX(Таблица1[[#This Row],[mass_to_move_mg]],Таблица1[[#This Row],[mass_to_move_mg2]])</f>
        <v>3.05</v>
      </c>
      <c r="M60" s="5">
        <f>MAX(Таблица1[[#This Row],[Moving_intensity_drying]],Таблица1[[#This Row],[Moving_intensity_wetting]])</f>
        <v>2</v>
      </c>
      <c r="N60" s="5">
        <f>Таблица1[[#This Row],[max_mass]]*Таблица1[[#This Row],[max_moving_intentity]]</f>
        <v>6.1</v>
      </c>
      <c r="O60" s="5"/>
      <c r="P60" s="5"/>
      <c r="Q60" s="6"/>
      <c r="R60" s="8"/>
      <c r="W60" s="14"/>
      <c r="X60" s="14"/>
      <c r="Z60" s="17"/>
      <c r="AD60" s="17"/>
      <c r="AE60" s="17"/>
      <c r="CF60" s="48"/>
      <c r="CG60" s="49"/>
      <c r="CH60" s="49"/>
      <c r="CI60" s="49"/>
      <c r="CJ60" s="49"/>
      <c r="CK60" s="49"/>
      <c r="CL60" s="49"/>
      <c r="CM60" s="49"/>
      <c r="CN60" s="49"/>
      <c r="CO60" s="50"/>
      <c r="CR60" s="48"/>
      <c r="CS60" s="49"/>
      <c r="CT60" s="49"/>
      <c r="CU60" s="49"/>
      <c r="CV60" s="49"/>
      <c r="CW60" s="49"/>
      <c r="CX60" s="49"/>
      <c r="CY60" s="49"/>
      <c r="CZ60" s="49"/>
      <c r="DA60" s="50"/>
      <c r="DF60" s="48"/>
      <c r="DG60" s="49"/>
      <c r="DH60" s="49"/>
      <c r="DI60" s="49"/>
      <c r="DJ60" s="49"/>
      <c r="DK60" s="49"/>
      <c r="DL60" s="49"/>
      <c r="DM60" s="49"/>
      <c r="DN60" s="49"/>
      <c r="DO60" s="49"/>
      <c r="DP60" s="50"/>
    </row>
    <row r="61" spans="1:195">
      <c r="A61" s="6">
        <v>2</v>
      </c>
      <c r="B61" s="8" t="s">
        <v>2</v>
      </c>
      <c r="C61" s="6">
        <v>18</v>
      </c>
      <c r="D61" s="5">
        <v>5</v>
      </c>
      <c r="E61" s="5">
        <f>Таблица1[[#This Row],[weight_to_move_mm2]]*0.1525</f>
        <v>0.76249999999999996</v>
      </c>
      <c r="F61" s="6">
        <v>0</v>
      </c>
      <c r="G61" s="5">
        <v>25</v>
      </c>
      <c r="H61" s="5">
        <f>Таблица1[[#This Row],[weight_to_move_mm22]]*0.1525</f>
        <v>3.8125</v>
      </c>
      <c r="I61" s="6">
        <v>1</v>
      </c>
      <c r="J61" s="5">
        <f>Таблица1[[#This Row],[mass_to_move_mg]]*Таблица1[[#This Row],[Moving_intensity_drying]]</f>
        <v>0</v>
      </c>
      <c r="K61" s="6">
        <f>Таблица1[[#This Row],[mass_to_move_mg2]]*Таблица1[[#This Row],[Moving_intensity_wetting]]</f>
        <v>3.8125</v>
      </c>
      <c r="L61" s="5">
        <f>MAX(Таблица1[[#This Row],[mass_to_move_mg]],Таблица1[[#This Row],[mass_to_move_mg2]])</f>
        <v>3.8125</v>
      </c>
      <c r="M61" s="5">
        <f>MAX(Таблица1[[#This Row],[Moving_intensity_drying]],Таблица1[[#This Row],[Moving_intensity_wetting]])</f>
        <v>1</v>
      </c>
      <c r="N61" s="5">
        <f>Таблица1[[#This Row],[max_mass]]*Таблица1[[#This Row],[max_moving_intentity]]</f>
        <v>3.8125</v>
      </c>
      <c r="O61" s="5"/>
      <c r="P61" s="5"/>
      <c r="Q61" s="6"/>
      <c r="R61" s="8"/>
      <c r="W61" s="14"/>
      <c r="X61" s="14"/>
      <c r="Z61" s="17"/>
      <c r="AD61" s="17"/>
      <c r="AE61" s="17"/>
    </row>
    <row r="62" spans="1:195">
      <c r="A62" s="6">
        <v>2</v>
      </c>
      <c r="B62" s="8" t="s">
        <v>2</v>
      </c>
      <c r="C62" s="6">
        <v>19</v>
      </c>
      <c r="D62" s="5">
        <v>30</v>
      </c>
      <c r="E62" s="5">
        <f>Таблица1[[#This Row],[weight_to_move_mm2]]*0.1525</f>
        <v>4.5750000000000002</v>
      </c>
      <c r="F62" s="6">
        <v>2</v>
      </c>
      <c r="G62" s="5">
        <v>20</v>
      </c>
      <c r="H62" s="5">
        <f>Таблица1[[#This Row],[weight_to_move_mm22]]*0.1525</f>
        <v>3.05</v>
      </c>
      <c r="I62" s="6">
        <v>3</v>
      </c>
      <c r="J62" s="5">
        <f>Таблица1[[#This Row],[mass_to_move_mg]]*Таблица1[[#This Row],[Moving_intensity_drying]]</f>
        <v>9.15</v>
      </c>
      <c r="K62" s="6">
        <f>Таблица1[[#This Row],[mass_to_move_mg2]]*Таблица1[[#This Row],[Moving_intensity_wetting]]</f>
        <v>9.1499999999999986</v>
      </c>
      <c r="L62" s="5">
        <f>MAX(Таблица1[[#This Row],[mass_to_move_mg]],Таблица1[[#This Row],[mass_to_move_mg2]])</f>
        <v>4.5750000000000002</v>
      </c>
      <c r="M62" s="5">
        <f>MAX(Таблица1[[#This Row],[Moving_intensity_drying]],Таблица1[[#This Row],[Moving_intensity_wetting]])</f>
        <v>3</v>
      </c>
      <c r="N62" s="5">
        <f>Таблица1[[#This Row],[max_mass]]*Таблица1[[#This Row],[max_moving_intentity]]</f>
        <v>13.725000000000001</v>
      </c>
      <c r="O62" s="5"/>
      <c r="P62" s="5"/>
      <c r="Q62" s="6"/>
      <c r="R62" s="8"/>
      <c r="W62" s="14"/>
      <c r="X62" s="14"/>
      <c r="Z62" s="17"/>
      <c r="AD62" s="17"/>
      <c r="AE62" s="17"/>
    </row>
    <row r="63" spans="1:195">
      <c r="A63" s="6">
        <v>2</v>
      </c>
      <c r="B63" s="8" t="s">
        <v>2</v>
      </c>
      <c r="C63" s="6">
        <v>20</v>
      </c>
      <c r="D63" s="5">
        <v>40</v>
      </c>
      <c r="E63" s="5">
        <f>Таблица1[[#This Row],[weight_to_move_mm2]]*0.1525</f>
        <v>6.1</v>
      </c>
      <c r="F63" s="6">
        <v>1</v>
      </c>
      <c r="G63" s="5">
        <v>36</v>
      </c>
      <c r="H63" s="5">
        <f>Таблица1[[#This Row],[weight_to_move_mm22]]*0.1525</f>
        <v>5.49</v>
      </c>
      <c r="I63" s="6">
        <v>3</v>
      </c>
      <c r="J63" s="5">
        <f>Таблица1[[#This Row],[mass_to_move_mg]]*Таблица1[[#This Row],[Moving_intensity_drying]]</f>
        <v>6.1</v>
      </c>
      <c r="K63" s="6">
        <f>Таблица1[[#This Row],[mass_to_move_mg2]]*Таблица1[[#This Row],[Moving_intensity_wetting]]</f>
        <v>16.47</v>
      </c>
      <c r="L63" s="5">
        <f>MAX(Таблица1[[#This Row],[mass_to_move_mg]],Таблица1[[#This Row],[mass_to_move_mg2]])</f>
        <v>6.1</v>
      </c>
      <c r="M63" s="5">
        <f>MAX(Таблица1[[#This Row],[Moving_intensity_drying]],Таблица1[[#This Row],[Moving_intensity_wetting]])</f>
        <v>3</v>
      </c>
      <c r="N63" s="5">
        <f>Таблица1[[#This Row],[max_mass]]*Таблица1[[#This Row],[max_moving_intentity]]</f>
        <v>18.299999999999997</v>
      </c>
      <c r="O63" s="5"/>
      <c r="P63" s="5"/>
      <c r="Q63" s="6"/>
      <c r="R63" s="8"/>
      <c r="W63" s="14"/>
      <c r="X63" s="14"/>
      <c r="Z63" s="17"/>
      <c r="AD63" s="17"/>
      <c r="AE63" s="17"/>
    </row>
    <row r="64" spans="1:195" s="105" customFormat="1">
      <c r="A64" s="7">
        <v>2</v>
      </c>
      <c r="B64" s="37" t="s">
        <v>2</v>
      </c>
      <c r="C64" s="7">
        <v>21</v>
      </c>
      <c r="D64" s="63">
        <v>66</v>
      </c>
      <c r="E64" s="63">
        <f>Таблица1[[#This Row],[weight_to_move_mm2]]*0.1525</f>
        <v>10.065</v>
      </c>
      <c r="F64" s="7">
        <v>2</v>
      </c>
      <c r="G64" s="63">
        <v>66</v>
      </c>
      <c r="H64" s="63">
        <f>Таблица1[[#This Row],[weight_to_move_mm22]]*0.1525</f>
        <v>10.065</v>
      </c>
      <c r="I64" s="7">
        <v>1</v>
      </c>
      <c r="J64" s="63">
        <f>Таблица1[[#This Row],[mass_to_move_mg]]*Таблица1[[#This Row],[Moving_intensity_drying]]</f>
        <v>20.13</v>
      </c>
      <c r="K64" s="7">
        <f>Таблица1[[#This Row],[mass_to_move_mg2]]*Таблица1[[#This Row],[Moving_intensity_wetting]]</f>
        <v>10.065</v>
      </c>
      <c r="L64" s="63">
        <f>MAX(Таблица1[[#This Row],[mass_to_move_mg]],Таблица1[[#This Row],[mass_to_move_mg2]])</f>
        <v>10.065</v>
      </c>
      <c r="M64" s="63">
        <f>MAX(Таблица1[[#This Row],[Moving_intensity_drying]],Таблица1[[#This Row],[Moving_intensity_wetting]])</f>
        <v>2</v>
      </c>
      <c r="N64" s="63">
        <f>Таблица1[[#This Row],[max_mass]]*Таблица1[[#This Row],[max_moving_intentity]]</f>
        <v>20.13</v>
      </c>
      <c r="O64" s="63"/>
      <c r="P64" s="63"/>
      <c r="Q64" s="7"/>
      <c r="R64" s="37"/>
      <c r="AD64" s="106"/>
      <c r="AE64" s="106"/>
    </row>
    <row r="65" spans="1:166">
      <c r="A65" s="6">
        <v>3</v>
      </c>
      <c r="B65" s="37" t="s">
        <v>2</v>
      </c>
      <c r="C65" s="6">
        <v>1</v>
      </c>
      <c r="E65" s="5">
        <f>Таблица1[[#This Row],[weight_to_move_mm2]]*0.1525</f>
        <v>0</v>
      </c>
      <c r="F65" s="6"/>
      <c r="G65" s="5">
        <v>25</v>
      </c>
      <c r="H65" s="5">
        <f>Таблица1[[#This Row],[weight_to_move_mm22]]*0.1525</f>
        <v>3.8125</v>
      </c>
      <c r="I65" s="5">
        <v>0</v>
      </c>
      <c r="J65" s="5">
        <f>Таблица1[[#This Row],[mass_to_move_mg]]*Таблица1[[#This Row],[Moving_intensity_drying]]</f>
        <v>0</v>
      </c>
      <c r="K65" s="6">
        <f>Таблица1[[#This Row],[mass_to_move_mg2]]*Таблица1[[#This Row],[Moving_intensity_wetting]]</f>
        <v>0</v>
      </c>
      <c r="L65" s="5">
        <f>MAX(Таблица1[[#This Row],[mass_to_move_mg]],Таблица1[[#This Row],[mass_to_move_mg2]])</f>
        <v>3.8125</v>
      </c>
      <c r="N65" s="5">
        <f>Таблица1[[#This Row],[max_mass]]*Таблица1[[#This Row],[max_moving_intentity]]</f>
        <v>0</v>
      </c>
      <c r="O65" s="5"/>
      <c r="P65" s="5"/>
      <c r="Q65" s="6"/>
      <c r="R65" s="8"/>
      <c r="Z65" s="17"/>
      <c r="AD65" s="17"/>
      <c r="AE65" s="17"/>
    </row>
    <row r="66" spans="1:166">
      <c r="A66" s="6">
        <v>3</v>
      </c>
      <c r="B66" s="37" t="s">
        <v>2</v>
      </c>
      <c r="C66" s="6">
        <v>2</v>
      </c>
      <c r="E66" s="5">
        <f>Таблица1[[#This Row],[weight_to_move_mm2]]*0.1525</f>
        <v>0</v>
      </c>
      <c r="F66" s="6"/>
      <c r="G66" s="103">
        <v>25</v>
      </c>
      <c r="H66" s="5">
        <f>Таблица1[[#This Row],[weight_to_move_mm22]]*0.1525</f>
        <v>3.8125</v>
      </c>
      <c r="I66" s="103">
        <v>0</v>
      </c>
      <c r="J66" s="5">
        <f>Таблица1[[#This Row],[mass_to_move_mg]]*Таблица1[[#This Row],[Moving_intensity_drying]]</f>
        <v>0</v>
      </c>
      <c r="K66" s="6">
        <f>Таблица1[[#This Row],[mass_to_move_mg2]]*Таблица1[[#This Row],[Moving_intensity_wetting]]</f>
        <v>0</v>
      </c>
      <c r="L66" s="5">
        <f>MAX(Таблица1[[#This Row],[mass_to_move_mg]],Таблица1[[#This Row],[mass_to_move_mg2]])</f>
        <v>3.8125</v>
      </c>
      <c r="N66" s="5">
        <f>Таблица1[[#This Row],[max_mass]]*Таблица1[[#This Row],[max_moving_intentity]]</f>
        <v>0</v>
      </c>
      <c r="O66" s="5"/>
      <c r="P66" s="5"/>
      <c r="Q66" s="6"/>
      <c r="R66" s="8"/>
    </row>
    <row r="67" spans="1:166">
      <c r="A67" s="6">
        <v>3</v>
      </c>
      <c r="B67" s="37" t="s">
        <v>2</v>
      </c>
      <c r="C67" s="6">
        <v>3</v>
      </c>
      <c r="E67" s="5">
        <f>Таблица1[[#This Row],[weight_to_move_mm2]]*0.1525</f>
        <v>0</v>
      </c>
      <c r="F67" s="6"/>
      <c r="G67" s="5">
        <v>25</v>
      </c>
      <c r="H67" s="5">
        <f>Таблица1[[#This Row],[weight_to_move_mm22]]*0.1525</f>
        <v>3.8125</v>
      </c>
      <c r="I67" s="5">
        <v>0</v>
      </c>
      <c r="J67" s="5">
        <f>Таблица1[[#This Row],[mass_to_move_mg]]*Таблица1[[#This Row],[Moving_intensity_drying]]</f>
        <v>0</v>
      </c>
      <c r="K67" s="6">
        <f>Таблица1[[#This Row],[mass_to_move_mg2]]*Таблица1[[#This Row],[Moving_intensity_wetting]]</f>
        <v>0</v>
      </c>
      <c r="L67" s="5">
        <f>MAX(Таблица1[[#This Row],[mass_to_move_mg]],Таблица1[[#This Row],[mass_to_move_mg2]])</f>
        <v>3.8125</v>
      </c>
      <c r="N67" s="5">
        <f>Таблица1[[#This Row],[max_mass]]*Таблица1[[#This Row],[max_moving_intentity]]</f>
        <v>0</v>
      </c>
      <c r="O67" s="5"/>
      <c r="P67" s="5"/>
      <c r="Q67" s="6"/>
      <c r="R67" s="8"/>
    </row>
    <row r="68" spans="1:166">
      <c r="A68" s="6">
        <v>3</v>
      </c>
      <c r="B68" s="37" t="s">
        <v>2</v>
      </c>
      <c r="C68" s="6">
        <v>4</v>
      </c>
      <c r="E68" s="5">
        <f>Таблица1[[#This Row],[weight_to_move_mm2]]*0.1525</f>
        <v>0</v>
      </c>
      <c r="F68" s="6"/>
      <c r="G68" s="103">
        <v>25</v>
      </c>
      <c r="H68" s="5">
        <f>Таблица1[[#This Row],[weight_to_move_mm22]]*0.1525</f>
        <v>3.8125</v>
      </c>
      <c r="I68" s="103">
        <v>0</v>
      </c>
      <c r="J68" s="5">
        <f>Таблица1[[#This Row],[mass_to_move_mg]]*Таблица1[[#This Row],[Moving_intensity_drying]]</f>
        <v>0</v>
      </c>
      <c r="K68" s="6">
        <f>Таблица1[[#This Row],[mass_to_move_mg2]]*Таблица1[[#This Row],[Moving_intensity_wetting]]</f>
        <v>0</v>
      </c>
      <c r="L68" s="5">
        <f>MAX(Таблица1[[#This Row],[mass_to_move_mg]],Таблица1[[#This Row],[mass_to_move_mg2]])</f>
        <v>3.8125</v>
      </c>
      <c r="N68" s="5">
        <f>Таблица1[[#This Row],[max_mass]]*Таблица1[[#This Row],[max_moving_intentity]]</f>
        <v>0</v>
      </c>
      <c r="O68" s="5"/>
      <c r="P68" s="5"/>
      <c r="Q68" s="6"/>
      <c r="R68" s="8"/>
    </row>
    <row r="69" spans="1:166">
      <c r="A69" s="6">
        <v>3</v>
      </c>
      <c r="B69" s="37" t="s">
        <v>2</v>
      </c>
      <c r="C69" s="6">
        <v>5</v>
      </c>
      <c r="E69" s="5">
        <f>Таблица1[[#This Row],[weight_to_move_mm2]]*0.1525</f>
        <v>0</v>
      </c>
      <c r="F69" s="6"/>
      <c r="G69" s="5">
        <v>25</v>
      </c>
      <c r="H69" s="5">
        <f>Таблица1[[#This Row],[weight_to_move_mm22]]*0.1525</f>
        <v>3.8125</v>
      </c>
      <c r="I69" s="5">
        <v>0</v>
      </c>
      <c r="J69" s="5">
        <f>Таблица1[[#This Row],[mass_to_move_mg]]*Таблица1[[#This Row],[Moving_intensity_drying]]</f>
        <v>0</v>
      </c>
      <c r="K69" s="6">
        <f>Таблица1[[#This Row],[mass_to_move_mg2]]*Таблица1[[#This Row],[Moving_intensity_wetting]]</f>
        <v>0</v>
      </c>
      <c r="L69" s="5">
        <f>MAX(Таблица1[[#This Row],[mass_to_move_mg]],Таблица1[[#This Row],[mass_to_move_mg2]])</f>
        <v>3.8125</v>
      </c>
      <c r="N69" s="5">
        <f>Таблица1[[#This Row],[max_mass]]*Таблица1[[#This Row],[max_moving_intentity]]</f>
        <v>0</v>
      </c>
      <c r="O69" s="5"/>
      <c r="P69" s="5"/>
      <c r="Q69" s="6"/>
      <c r="R69" s="8"/>
    </row>
    <row r="70" spans="1:166">
      <c r="A70" s="6">
        <v>3</v>
      </c>
      <c r="B70" s="37" t="s">
        <v>2</v>
      </c>
      <c r="C70" s="6">
        <v>6</v>
      </c>
      <c r="E70" s="5">
        <f>Таблица1[[#This Row],[weight_to_move_mm2]]*0.1525</f>
        <v>0</v>
      </c>
      <c r="F70" s="6"/>
      <c r="G70" s="103">
        <v>25</v>
      </c>
      <c r="H70" s="5">
        <f>Таблица1[[#This Row],[weight_to_move_mm22]]*0.1525</f>
        <v>3.8125</v>
      </c>
      <c r="I70" s="103">
        <v>0</v>
      </c>
      <c r="J70" s="5">
        <f>Таблица1[[#This Row],[mass_to_move_mg]]*Таблица1[[#This Row],[Moving_intensity_drying]]</f>
        <v>0</v>
      </c>
      <c r="K70" s="6">
        <f>Таблица1[[#This Row],[mass_to_move_mg2]]*Таблица1[[#This Row],[Moving_intensity_wetting]]</f>
        <v>0</v>
      </c>
      <c r="L70" s="5">
        <f>MAX(Таблица1[[#This Row],[mass_to_move_mg]],Таблица1[[#This Row],[mass_to_move_mg2]])</f>
        <v>3.8125</v>
      </c>
      <c r="N70" s="5">
        <f>Таблица1[[#This Row],[max_mass]]*Таблица1[[#This Row],[max_moving_intentity]]</f>
        <v>0</v>
      </c>
      <c r="O70" s="5"/>
      <c r="P70" s="5"/>
      <c r="Q70" s="6"/>
      <c r="R70" s="8"/>
    </row>
    <row r="71" spans="1:166">
      <c r="A71" s="6">
        <v>3</v>
      </c>
      <c r="B71" s="37" t="s">
        <v>2</v>
      </c>
      <c r="C71" s="6">
        <v>7</v>
      </c>
      <c r="E71" s="5">
        <f>Таблица1[[#This Row],[weight_to_move_mm2]]*0.1525</f>
        <v>0</v>
      </c>
      <c r="F71" s="6"/>
      <c r="G71" s="5">
        <v>25</v>
      </c>
      <c r="H71" s="5">
        <f>Таблица1[[#This Row],[weight_to_move_mm22]]*0.1525</f>
        <v>3.8125</v>
      </c>
      <c r="I71" s="5">
        <v>0</v>
      </c>
      <c r="J71" s="5">
        <f>Таблица1[[#This Row],[mass_to_move_mg]]*Таблица1[[#This Row],[Moving_intensity_drying]]</f>
        <v>0</v>
      </c>
      <c r="K71" s="6">
        <f>Таблица1[[#This Row],[mass_to_move_mg2]]*Таблица1[[#This Row],[Moving_intensity_wetting]]</f>
        <v>0</v>
      </c>
      <c r="L71" s="5">
        <f>MAX(Таблица1[[#This Row],[mass_to_move_mg]],Таблица1[[#This Row],[mass_to_move_mg2]])</f>
        <v>3.8125</v>
      </c>
      <c r="N71" s="5">
        <f>Таблица1[[#This Row],[max_mass]]*Таблица1[[#This Row],[max_moving_intentity]]</f>
        <v>0</v>
      </c>
      <c r="O71" s="5"/>
      <c r="P71" s="5"/>
      <c r="Q71" s="6"/>
      <c r="R71" s="8"/>
    </row>
    <row r="72" spans="1:166">
      <c r="A72" s="6">
        <v>3</v>
      </c>
      <c r="B72" s="37" t="s">
        <v>2</v>
      </c>
      <c r="C72" s="6">
        <v>8</v>
      </c>
      <c r="E72" s="5">
        <f>Таблица1[[#This Row],[weight_to_move_mm2]]*0.1525</f>
        <v>0</v>
      </c>
      <c r="F72" s="6"/>
      <c r="G72" s="103">
        <v>25</v>
      </c>
      <c r="H72" s="5">
        <f>Таблица1[[#This Row],[weight_to_move_mm22]]*0.1525</f>
        <v>3.8125</v>
      </c>
      <c r="I72" s="103">
        <v>0</v>
      </c>
      <c r="J72" s="5">
        <f>Таблица1[[#This Row],[mass_to_move_mg]]*Таблица1[[#This Row],[Moving_intensity_drying]]</f>
        <v>0</v>
      </c>
      <c r="K72" s="6">
        <f>Таблица1[[#This Row],[mass_to_move_mg2]]*Таблица1[[#This Row],[Moving_intensity_wetting]]</f>
        <v>0</v>
      </c>
      <c r="L72" s="5">
        <f>MAX(Таблица1[[#This Row],[mass_to_move_mg]],Таблица1[[#This Row],[mass_to_move_mg2]])</f>
        <v>3.8125</v>
      </c>
      <c r="N72" s="5">
        <f>Таблица1[[#This Row],[max_mass]]*Таблица1[[#This Row],[max_moving_intentity]]</f>
        <v>0</v>
      </c>
      <c r="O72" s="5"/>
      <c r="P72" s="5"/>
      <c r="Q72" s="6"/>
      <c r="R72" s="8"/>
      <c r="EW72" s="17"/>
      <c r="FA72" s="17"/>
      <c r="FB72" s="17"/>
    </row>
    <row r="73" spans="1:166" ht="18">
      <c r="A73" s="6">
        <v>3</v>
      </c>
      <c r="B73" s="37" t="s">
        <v>2</v>
      </c>
      <c r="C73" s="6">
        <v>9</v>
      </c>
      <c r="E73" s="5">
        <f>Таблица1[[#This Row],[weight_to_move_mm2]]*0.1525</f>
        <v>0</v>
      </c>
      <c r="F73" s="6"/>
      <c r="G73" s="5">
        <v>25</v>
      </c>
      <c r="H73" s="5">
        <f>Таблица1[[#This Row],[weight_to_move_mm22]]*0.1525</f>
        <v>3.8125</v>
      </c>
      <c r="I73" s="5">
        <v>0</v>
      </c>
      <c r="J73" s="5">
        <f>Таблица1[[#This Row],[mass_to_move_mg]]*Таблица1[[#This Row],[Moving_intensity_drying]]</f>
        <v>0</v>
      </c>
      <c r="K73" s="6">
        <f>Таблица1[[#This Row],[mass_to_move_mg2]]*Таблица1[[#This Row],[Moving_intensity_wetting]]</f>
        <v>0</v>
      </c>
      <c r="L73" s="5">
        <f>MAX(Таблица1[[#This Row],[mass_to_move_mg]],Таблица1[[#This Row],[mass_to_move_mg2]])</f>
        <v>3.8125</v>
      </c>
      <c r="N73" s="5">
        <f>Таблица1[[#This Row],[max_mass]]*Таблица1[[#This Row],[max_moving_intentity]]</f>
        <v>0</v>
      </c>
      <c r="O73" s="5"/>
      <c r="P73" s="5"/>
      <c r="Q73" s="6"/>
      <c r="R73" s="8"/>
      <c r="Z73" s="23"/>
      <c r="AA73" s="23"/>
      <c r="AB73" s="107"/>
      <c r="AC73" s="23"/>
      <c r="AD73" s="23"/>
      <c r="AE73" s="23"/>
      <c r="AF73" s="23"/>
      <c r="AG73" s="23"/>
      <c r="AH73" s="23"/>
      <c r="AI73" s="23"/>
      <c r="AL73" s="23"/>
      <c r="AM73" s="23"/>
      <c r="AN73" s="107"/>
      <c r="AO73" s="23"/>
      <c r="AP73" s="23"/>
      <c r="AQ73" s="23"/>
      <c r="AR73" s="23"/>
      <c r="AS73" s="23"/>
      <c r="AT73" s="23"/>
      <c r="AU73" s="23"/>
      <c r="AX73" s="23"/>
      <c r="AY73" s="23"/>
      <c r="AZ73" s="107"/>
      <c r="BA73" s="23"/>
      <c r="BB73" s="23"/>
      <c r="BC73" s="23"/>
      <c r="BD73" s="23"/>
      <c r="BE73" s="23"/>
      <c r="BF73" s="23"/>
      <c r="BG73" s="23"/>
      <c r="BJ73" s="23"/>
      <c r="BK73" s="23"/>
      <c r="BL73" s="107"/>
      <c r="BM73" s="23"/>
      <c r="BN73" s="23"/>
      <c r="BO73" s="23"/>
      <c r="BP73" s="23"/>
      <c r="BQ73" s="23"/>
      <c r="BR73" s="23"/>
      <c r="BS73" s="23"/>
      <c r="BV73" s="23"/>
      <c r="BW73" s="23"/>
      <c r="BX73" s="107"/>
      <c r="BY73" s="23"/>
      <c r="BZ73" s="23"/>
      <c r="CA73" s="23"/>
      <c r="CB73" s="23"/>
      <c r="CC73" s="23"/>
      <c r="CD73" s="23"/>
      <c r="CE73" s="23"/>
      <c r="CH73" s="23"/>
      <c r="CI73" s="23"/>
      <c r="CJ73" s="107"/>
      <c r="CK73" s="23"/>
      <c r="CL73" s="23"/>
      <c r="CM73" s="23"/>
      <c r="CN73" s="23"/>
      <c r="CO73" s="23"/>
      <c r="CP73" s="23"/>
      <c r="CQ73" s="23"/>
      <c r="CT73" s="23"/>
      <c r="CU73" s="23"/>
      <c r="CV73" s="107"/>
      <c r="CW73" s="23"/>
      <c r="CX73" s="23"/>
      <c r="CY73" s="23"/>
      <c r="CZ73" s="23"/>
      <c r="DA73" s="23"/>
      <c r="DB73" s="23"/>
      <c r="DC73" s="23"/>
      <c r="DF73" s="23"/>
      <c r="DG73" s="23"/>
      <c r="DH73" s="107"/>
      <c r="DI73" s="23"/>
      <c r="DJ73" s="23"/>
      <c r="DK73" s="23"/>
      <c r="DL73" s="23"/>
      <c r="DM73" s="23"/>
      <c r="DN73" s="23"/>
      <c r="DO73" s="23"/>
      <c r="DR73" s="23"/>
      <c r="DS73" s="23"/>
      <c r="DT73" s="107"/>
      <c r="DU73" s="23"/>
      <c r="DV73" s="23"/>
      <c r="DW73" s="23"/>
      <c r="DX73" s="23"/>
      <c r="DY73" s="23"/>
      <c r="DZ73" s="23"/>
      <c r="EA73" s="23"/>
      <c r="ED73" s="23"/>
      <c r="EE73" s="23"/>
      <c r="EF73" s="107"/>
      <c r="EG73" s="23"/>
      <c r="EH73" s="23"/>
      <c r="EI73" s="23"/>
      <c r="EJ73" s="23"/>
      <c r="EK73" s="23"/>
      <c r="EL73" s="23"/>
      <c r="EM73" s="23"/>
      <c r="ER73" s="5"/>
      <c r="ES73" s="23"/>
      <c r="ET73" s="23"/>
      <c r="EU73" s="107"/>
      <c r="EV73" s="107"/>
      <c r="EW73" s="107"/>
      <c r="EX73" s="23"/>
      <c r="EY73" s="23"/>
      <c r="FA73" s="17"/>
      <c r="FB73" s="23"/>
      <c r="FC73" s="23"/>
      <c r="FD73" s="107"/>
      <c r="FE73" s="107"/>
      <c r="FF73" s="107"/>
      <c r="FG73" s="107"/>
      <c r="FH73" s="107"/>
      <c r="FI73" s="23"/>
      <c r="FJ73" s="23"/>
    </row>
    <row r="74" spans="1:166">
      <c r="A74" s="6">
        <v>3</v>
      </c>
      <c r="B74" s="37" t="s">
        <v>2</v>
      </c>
      <c r="C74" s="6">
        <v>10</v>
      </c>
      <c r="E74" s="5">
        <f>Таблица1[[#This Row],[weight_to_move_mm2]]*0.1525</f>
        <v>0</v>
      </c>
      <c r="F74" s="6"/>
      <c r="G74" s="103">
        <v>25</v>
      </c>
      <c r="H74" s="5">
        <f>Таблица1[[#This Row],[weight_to_move_mm22]]*0.1525</f>
        <v>3.8125</v>
      </c>
      <c r="I74" s="103">
        <v>0</v>
      </c>
      <c r="J74" s="5">
        <f>Таблица1[[#This Row],[mass_to_move_mg]]*Таблица1[[#This Row],[Moving_intensity_drying]]</f>
        <v>0</v>
      </c>
      <c r="K74" s="6">
        <f>Таблица1[[#This Row],[mass_to_move_mg2]]*Таблица1[[#This Row],[Moving_intensity_wetting]]</f>
        <v>0</v>
      </c>
      <c r="L74" s="5">
        <f>MAX(Таблица1[[#This Row],[mass_to_move_mg]],Таблица1[[#This Row],[mass_to_move_mg2]])</f>
        <v>3.8125</v>
      </c>
      <c r="N74" s="5">
        <f>Таблица1[[#This Row],[max_mass]]*Таблица1[[#This Row],[max_moving_intentity]]</f>
        <v>0</v>
      </c>
      <c r="O74" s="5"/>
      <c r="P74" s="5"/>
      <c r="Q74" s="6"/>
      <c r="R74" s="8"/>
      <c r="Z74" s="23"/>
      <c r="AA74" s="23"/>
      <c r="AB74" s="23"/>
      <c r="AC74" s="23"/>
      <c r="AD74" s="23"/>
      <c r="AE74" s="23"/>
      <c r="AF74" s="23"/>
      <c r="AG74" s="108"/>
      <c r="AH74" s="23"/>
      <c r="AI74" s="23"/>
      <c r="AL74" s="23"/>
      <c r="AM74" s="23"/>
      <c r="AN74" s="23"/>
      <c r="AO74" s="23"/>
      <c r="AP74" s="23"/>
      <c r="AQ74" s="23"/>
      <c r="AR74" s="23"/>
      <c r="AS74" s="108"/>
      <c r="AT74" s="23"/>
      <c r="AU74" s="23"/>
      <c r="AX74" s="23"/>
      <c r="AY74" s="23"/>
      <c r="AZ74" s="23"/>
      <c r="BA74" s="23"/>
      <c r="BB74" s="23"/>
      <c r="BC74" s="23"/>
      <c r="BD74" s="23"/>
      <c r="BE74" s="108"/>
      <c r="BF74" s="23"/>
      <c r="BG74" s="23"/>
      <c r="BJ74" s="23"/>
      <c r="BK74" s="23"/>
      <c r="BL74" s="23"/>
      <c r="BM74" s="23"/>
      <c r="BN74" s="23"/>
      <c r="BO74" s="23"/>
      <c r="BP74" s="23"/>
      <c r="BQ74" s="108"/>
      <c r="BR74" s="23"/>
      <c r="BS74" s="23"/>
      <c r="BV74" s="23"/>
      <c r="BW74" s="23"/>
      <c r="BX74" s="23"/>
      <c r="BY74" s="23"/>
      <c r="BZ74" s="23"/>
      <c r="CA74" s="23"/>
      <c r="CB74" s="23"/>
      <c r="CC74" s="108"/>
      <c r="CD74" s="23"/>
      <c r="CE74" s="23"/>
      <c r="CH74" s="23"/>
      <c r="CI74" s="23"/>
      <c r="CJ74" s="23"/>
      <c r="CK74" s="23"/>
      <c r="CL74" s="23"/>
      <c r="CM74" s="23"/>
      <c r="CN74" s="23"/>
      <c r="CO74" s="108"/>
      <c r="CP74" s="23"/>
      <c r="CQ74" s="23"/>
      <c r="CT74" s="23"/>
      <c r="CU74" s="23"/>
      <c r="CV74" s="23"/>
      <c r="CW74" s="23"/>
      <c r="CX74" s="23"/>
      <c r="CY74" s="23"/>
      <c r="CZ74" s="23"/>
      <c r="DA74" s="108"/>
      <c r="DB74" s="23"/>
      <c r="DC74" s="23"/>
      <c r="DF74" s="23"/>
      <c r="DG74" s="23"/>
      <c r="DH74" s="23"/>
      <c r="DI74" s="23"/>
      <c r="DJ74" s="23"/>
      <c r="DK74" s="23"/>
      <c r="DL74" s="23"/>
      <c r="DM74" s="108"/>
      <c r="DN74" s="23"/>
      <c r="DO74" s="23"/>
      <c r="DR74" s="23"/>
      <c r="DS74" s="23"/>
      <c r="DT74" s="23"/>
      <c r="DU74" s="23"/>
      <c r="DV74" s="23"/>
      <c r="DW74" s="23"/>
      <c r="DX74" s="23"/>
      <c r="DY74" s="108"/>
      <c r="DZ74" s="23"/>
      <c r="EA74" s="23"/>
      <c r="ED74" s="23"/>
      <c r="EE74" s="23"/>
      <c r="EF74" s="23"/>
      <c r="EG74" s="23"/>
      <c r="EH74" s="23"/>
      <c r="EI74" s="23"/>
      <c r="EJ74" s="23"/>
      <c r="EK74" s="108"/>
      <c r="EL74" s="23"/>
      <c r="EM74" s="23"/>
      <c r="ER74" s="23"/>
      <c r="ES74" s="23"/>
      <c r="ET74" s="23"/>
      <c r="EU74" s="23"/>
      <c r="EV74" s="23"/>
      <c r="EW74" s="108"/>
      <c r="EX74" s="23"/>
      <c r="EY74" s="23"/>
      <c r="FA74" s="17"/>
      <c r="FB74" s="23"/>
      <c r="FC74" s="23"/>
      <c r="FD74" s="23"/>
      <c r="FE74" s="23"/>
      <c r="FF74" s="23"/>
      <c r="FG74" s="23"/>
      <c r="FH74" s="23"/>
      <c r="FI74" s="108"/>
      <c r="FJ74" s="23"/>
    </row>
    <row r="75" spans="1:166">
      <c r="A75" s="6">
        <v>3</v>
      </c>
      <c r="B75" s="37" t="s">
        <v>2</v>
      </c>
      <c r="C75" s="6">
        <v>11</v>
      </c>
      <c r="E75" s="5">
        <f>Таблица1[[#This Row],[weight_to_move_mm2]]*0.1525</f>
        <v>0</v>
      </c>
      <c r="F75" s="6"/>
      <c r="G75" s="5">
        <v>25</v>
      </c>
      <c r="H75" s="5">
        <f>Таблица1[[#This Row],[weight_to_move_mm22]]*0.1525</f>
        <v>3.8125</v>
      </c>
      <c r="I75" s="5">
        <v>0</v>
      </c>
      <c r="J75" s="5">
        <f>Таблица1[[#This Row],[mass_to_move_mg]]*Таблица1[[#This Row],[Moving_intensity_drying]]</f>
        <v>0</v>
      </c>
      <c r="K75" s="6">
        <f>Таблица1[[#This Row],[mass_to_move_mg2]]*Таблица1[[#This Row],[Moving_intensity_wetting]]</f>
        <v>0</v>
      </c>
      <c r="L75" s="5">
        <f>MAX(Таблица1[[#This Row],[mass_to_move_mg]],Таблица1[[#This Row],[mass_to_move_mg2]])</f>
        <v>3.8125</v>
      </c>
      <c r="N75" s="5">
        <f>Таблица1[[#This Row],[max_mass]]*Таблица1[[#This Row],[max_moving_intentity]]</f>
        <v>0</v>
      </c>
      <c r="O75" s="5"/>
      <c r="P75" s="5"/>
      <c r="Q75" s="6"/>
      <c r="R75" s="8"/>
      <c r="Z75" s="23"/>
      <c r="AA75" s="23"/>
      <c r="AB75" s="23"/>
      <c r="AC75" s="23"/>
      <c r="AD75" s="23"/>
      <c r="AE75" s="23"/>
      <c r="AF75" s="23"/>
      <c r="AG75" s="108"/>
      <c r="AH75" s="23"/>
      <c r="AI75" s="23"/>
      <c r="AL75" s="23"/>
      <c r="AM75" s="23"/>
      <c r="AN75" s="23"/>
      <c r="AO75" s="23"/>
      <c r="AP75" s="23"/>
      <c r="AQ75" s="23"/>
      <c r="AR75" s="23"/>
      <c r="AS75" s="108"/>
      <c r="AT75" s="23"/>
      <c r="AU75" s="23"/>
      <c r="AX75" s="23"/>
      <c r="AY75" s="23"/>
      <c r="AZ75" s="23"/>
      <c r="BA75" s="23"/>
      <c r="BB75" s="23"/>
      <c r="BC75" s="23"/>
      <c r="BD75" s="23"/>
      <c r="BE75" s="108"/>
      <c r="BF75" s="23"/>
      <c r="BG75" s="23"/>
      <c r="BJ75" s="23"/>
      <c r="BK75" s="23"/>
      <c r="BL75" s="23"/>
      <c r="BM75" s="23"/>
      <c r="BN75" s="23"/>
      <c r="BO75" s="23"/>
      <c r="BP75" s="23"/>
      <c r="BQ75" s="108"/>
      <c r="BR75" s="23"/>
      <c r="BS75" s="23"/>
      <c r="BV75" s="23"/>
      <c r="BW75" s="23"/>
      <c r="BX75" s="23"/>
      <c r="BY75" s="23"/>
      <c r="BZ75" s="23"/>
      <c r="CA75" s="23"/>
      <c r="CB75" s="23"/>
      <c r="CC75" s="108"/>
      <c r="CD75" s="23"/>
      <c r="CE75" s="23"/>
      <c r="CH75" s="23"/>
      <c r="CI75" s="23"/>
      <c r="CJ75" s="23"/>
      <c r="CK75" s="23"/>
      <c r="CL75" s="23"/>
      <c r="CM75" s="23"/>
      <c r="CN75" s="23"/>
      <c r="CO75" s="108"/>
      <c r="CP75" s="23"/>
      <c r="CQ75" s="23"/>
      <c r="CT75" s="23"/>
      <c r="CU75" s="23"/>
      <c r="CV75" s="23"/>
      <c r="CW75" s="23"/>
      <c r="CX75" s="23"/>
      <c r="CY75" s="23"/>
      <c r="CZ75" s="23"/>
      <c r="DA75" s="108"/>
      <c r="DB75" s="23"/>
      <c r="DC75" s="23"/>
      <c r="DF75" s="23"/>
      <c r="DG75" s="23"/>
      <c r="DH75" s="23"/>
      <c r="DI75" s="23"/>
      <c r="DJ75" s="23"/>
      <c r="DK75" s="23"/>
      <c r="DL75" s="23"/>
      <c r="DM75" s="108"/>
      <c r="DN75" s="23"/>
      <c r="DO75" s="23"/>
      <c r="DR75" s="23"/>
      <c r="DS75" s="23"/>
      <c r="DT75" s="23"/>
      <c r="DU75" s="23"/>
      <c r="DV75" s="23"/>
      <c r="DW75" s="23"/>
      <c r="DX75" s="23"/>
      <c r="DY75" s="108"/>
      <c r="DZ75" s="23"/>
      <c r="EA75" s="23"/>
      <c r="ED75" s="23"/>
      <c r="EE75" s="23"/>
      <c r="EF75" s="23"/>
      <c r="EG75" s="23"/>
      <c r="EH75" s="23"/>
      <c r="EI75" s="23"/>
      <c r="EJ75" s="23"/>
      <c r="EK75" s="108"/>
      <c r="EL75" s="23"/>
      <c r="EM75" s="23"/>
      <c r="ER75" s="23"/>
      <c r="ES75" s="23"/>
      <c r="ET75" s="23"/>
      <c r="EU75" s="23"/>
      <c r="EV75" s="23"/>
      <c r="EW75" s="108"/>
      <c r="EX75" s="23"/>
      <c r="EY75" s="23"/>
      <c r="FA75" s="17"/>
      <c r="FB75" s="23"/>
      <c r="FC75" s="23"/>
      <c r="FD75" s="23"/>
      <c r="FE75" s="23"/>
      <c r="FF75" s="23"/>
      <c r="FG75" s="23"/>
      <c r="FH75" s="23"/>
      <c r="FI75" s="108"/>
      <c r="FJ75" s="23"/>
    </row>
    <row r="76" spans="1:166">
      <c r="A76" s="6">
        <v>3</v>
      </c>
      <c r="B76" s="37" t="s">
        <v>2</v>
      </c>
      <c r="C76" s="6">
        <v>12</v>
      </c>
      <c r="E76" s="5">
        <f>Таблица1[[#This Row],[weight_to_move_mm2]]*0.1525</f>
        <v>0</v>
      </c>
      <c r="F76" s="6"/>
      <c r="G76" s="103">
        <v>25</v>
      </c>
      <c r="H76" s="5">
        <f>Таблица1[[#This Row],[weight_to_move_mm22]]*0.1525</f>
        <v>3.8125</v>
      </c>
      <c r="I76" s="103">
        <v>0</v>
      </c>
      <c r="J76" s="5">
        <f>Таблица1[[#This Row],[mass_to_move_mg]]*Таблица1[[#This Row],[Moving_intensity_drying]]</f>
        <v>0</v>
      </c>
      <c r="K76" s="6">
        <f>Таблица1[[#This Row],[mass_to_move_mg2]]*Таблица1[[#This Row],[Moving_intensity_wetting]]</f>
        <v>0</v>
      </c>
      <c r="L76" s="5">
        <f>MAX(Таблица1[[#This Row],[mass_to_move_mg]],Таблица1[[#This Row],[mass_to_move_mg2]])</f>
        <v>3.8125</v>
      </c>
      <c r="N76" s="5">
        <f>Таблица1[[#This Row],[max_mass]]*Таблица1[[#This Row],[max_moving_intentity]]</f>
        <v>0</v>
      </c>
      <c r="O76" s="5"/>
      <c r="P76" s="5"/>
      <c r="Q76" s="6"/>
      <c r="R76" s="8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R76" s="23"/>
      <c r="ES76" s="23"/>
      <c r="ET76" s="23"/>
      <c r="EU76" s="23"/>
      <c r="EV76" s="23"/>
      <c r="EW76" s="23"/>
      <c r="EX76" s="23"/>
      <c r="EY76" s="23"/>
      <c r="FA76" s="17"/>
      <c r="FB76" s="23"/>
      <c r="FC76" s="23"/>
      <c r="FD76" s="23"/>
      <c r="FE76" s="23"/>
      <c r="FF76" s="23"/>
      <c r="FG76" s="23"/>
      <c r="FH76" s="23"/>
      <c r="FI76" s="23"/>
      <c r="FJ76" s="23"/>
    </row>
    <row r="77" spans="1:166">
      <c r="A77" s="6">
        <v>3</v>
      </c>
      <c r="B77" s="37" t="s">
        <v>2</v>
      </c>
      <c r="C77" s="6">
        <v>13</v>
      </c>
      <c r="E77" s="5">
        <f>Таблица1[[#This Row],[weight_to_move_mm2]]*0.1525</f>
        <v>0</v>
      </c>
      <c r="F77" s="6"/>
      <c r="G77" s="5">
        <v>25</v>
      </c>
      <c r="H77" s="5">
        <f>Таблица1[[#This Row],[weight_to_move_mm22]]*0.1525</f>
        <v>3.8125</v>
      </c>
      <c r="I77" s="5">
        <v>0</v>
      </c>
      <c r="J77" s="5">
        <f>Таблица1[[#This Row],[mass_to_move_mg]]*Таблица1[[#This Row],[Moving_intensity_drying]]</f>
        <v>0</v>
      </c>
      <c r="K77" s="6">
        <f>Таблица1[[#This Row],[mass_to_move_mg2]]*Таблица1[[#This Row],[Moving_intensity_wetting]]</f>
        <v>0</v>
      </c>
      <c r="L77" s="5">
        <f>MAX(Таблица1[[#This Row],[mass_to_move_mg]],Таблица1[[#This Row],[mass_to_move_mg2]])</f>
        <v>3.8125</v>
      </c>
      <c r="N77" s="5">
        <f>Таблица1[[#This Row],[max_mass]]*Таблица1[[#This Row],[max_moving_intentity]]</f>
        <v>0</v>
      </c>
      <c r="O77" s="5"/>
      <c r="P77" s="5"/>
      <c r="Q77" s="6"/>
      <c r="R77" s="8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R77" s="23"/>
      <c r="ES77" s="23"/>
      <c r="ET77" s="23"/>
      <c r="EU77" s="23"/>
      <c r="EV77" s="23"/>
      <c r="EW77" s="23"/>
      <c r="EX77" s="23"/>
      <c r="EY77" s="23"/>
      <c r="FA77" s="17"/>
      <c r="FB77" s="23"/>
      <c r="FC77" s="23"/>
      <c r="FD77" s="23"/>
      <c r="FE77" s="23"/>
      <c r="FF77" s="23"/>
      <c r="FG77" s="23"/>
      <c r="FH77" s="23"/>
      <c r="FI77" s="23"/>
      <c r="FJ77" s="23"/>
    </row>
    <row r="78" spans="1:166">
      <c r="A78" s="6">
        <v>3</v>
      </c>
      <c r="B78" s="37" t="s">
        <v>2</v>
      </c>
      <c r="C78" s="6">
        <v>14</v>
      </c>
      <c r="E78" s="5">
        <f>Таблица1[[#This Row],[weight_to_move_mm2]]*0.1525</f>
        <v>0</v>
      </c>
      <c r="F78" s="6"/>
      <c r="G78" s="103">
        <v>25</v>
      </c>
      <c r="H78" s="5">
        <f>Таблица1[[#This Row],[weight_to_move_mm22]]*0.1525</f>
        <v>3.8125</v>
      </c>
      <c r="I78" s="103">
        <v>0</v>
      </c>
      <c r="J78" s="5">
        <f>Таблица1[[#This Row],[mass_to_move_mg]]*Таблица1[[#This Row],[Moving_intensity_drying]]</f>
        <v>0</v>
      </c>
      <c r="K78" s="6">
        <f>Таблица1[[#This Row],[mass_to_move_mg2]]*Таблица1[[#This Row],[Moving_intensity_wetting]]</f>
        <v>0</v>
      </c>
      <c r="L78" s="5">
        <f>MAX(Таблица1[[#This Row],[mass_to_move_mg]],Таблица1[[#This Row],[mass_to_move_mg2]])</f>
        <v>3.8125</v>
      </c>
      <c r="N78" s="5">
        <f>Таблица1[[#This Row],[max_mass]]*Таблица1[[#This Row],[max_moving_intentity]]</f>
        <v>0</v>
      </c>
      <c r="O78" s="5"/>
      <c r="P78" s="5"/>
      <c r="Q78" s="6"/>
      <c r="R78" s="8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R78" s="23"/>
      <c r="ES78" s="23"/>
      <c r="ET78" s="23"/>
      <c r="EU78" s="23"/>
      <c r="EV78" s="23"/>
      <c r="EW78" s="23"/>
      <c r="EX78" s="23"/>
      <c r="EY78" s="23"/>
      <c r="FA78" s="17"/>
      <c r="FB78" s="23"/>
      <c r="FC78" s="23"/>
      <c r="FD78" s="23"/>
      <c r="FE78" s="23"/>
      <c r="FF78" s="23"/>
      <c r="FG78" s="23"/>
      <c r="FH78" s="23"/>
      <c r="FI78" s="23"/>
      <c r="FJ78" s="23"/>
    </row>
    <row r="79" spans="1:166">
      <c r="A79" s="6">
        <v>3</v>
      </c>
      <c r="B79" s="37" t="s">
        <v>2</v>
      </c>
      <c r="C79" s="6">
        <v>15</v>
      </c>
      <c r="E79" s="5">
        <f>Таблица1[[#This Row],[weight_to_move_mm2]]*0.1525</f>
        <v>0</v>
      </c>
      <c r="F79" s="6"/>
      <c r="G79" s="5">
        <v>25</v>
      </c>
      <c r="H79" s="5">
        <f>Таблица1[[#This Row],[weight_to_move_mm22]]*0.1525</f>
        <v>3.8125</v>
      </c>
      <c r="I79" s="5">
        <v>1</v>
      </c>
      <c r="J79" s="5">
        <f>Таблица1[[#This Row],[mass_to_move_mg]]*Таблица1[[#This Row],[Moving_intensity_drying]]</f>
        <v>0</v>
      </c>
      <c r="K79" s="6">
        <f>Таблица1[[#This Row],[mass_to_move_mg2]]*Таблица1[[#This Row],[Moving_intensity_wetting]]</f>
        <v>3.8125</v>
      </c>
      <c r="L79" s="5">
        <f>MAX(Таблица1[[#This Row],[mass_to_move_mg]],Таблица1[[#This Row],[mass_to_move_mg2]])</f>
        <v>3.8125</v>
      </c>
      <c r="N79" s="5">
        <f>Таблица1[[#This Row],[max_mass]]*Таблица1[[#This Row],[max_moving_intentity]]</f>
        <v>0</v>
      </c>
      <c r="O79" s="5"/>
      <c r="P79" s="5"/>
      <c r="Q79" s="6"/>
      <c r="R79" s="8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R79" s="23"/>
      <c r="ES79" s="23"/>
      <c r="ET79" s="23"/>
      <c r="EU79" s="23"/>
      <c r="EV79" s="23"/>
      <c r="EW79" s="23"/>
      <c r="EX79" s="23"/>
      <c r="EY79" s="23"/>
      <c r="FA79" s="17"/>
      <c r="FB79" s="23"/>
      <c r="FC79" s="23"/>
      <c r="FD79" s="23"/>
      <c r="FE79" s="23"/>
      <c r="FF79" s="23"/>
      <c r="FG79" s="23"/>
      <c r="FH79" s="23"/>
      <c r="FI79" s="23"/>
      <c r="FJ79" s="23"/>
    </row>
    <row r="80" spans="1:166">
      <c r="A80" s="6">
        <v>3</v>
      </c>
      <c r="B80" s="37" t="s">
        <v>2</v>
      </c>
      <c r="C80" s="6">
        <v>16</v>
      </c>
      <c r="E80" s="5">
        <f>Таблица1[[#This Row],[weight_to_move_mm2]]*0.1525</f>
        <v>0</v>
      </c>
      <c r="F80" s="6"/>
      <c r="G80" s="103">
        <v>25</v>
      </c>
      <c r="H80" s="5">
        <f>Таблица1[[#This Row],[weight_to_move_mm22]]*0.1525</f>
        <v>3.8125</v>
      </c>
      <c r="I80" s="103">
        <v>1</v>
      </c>
      <c r="J80" s="5">
        <f>Таблица1[[#This Row],[mass_to_move_mg]]*Таблица1[[#This Row],[Moving_intensity_drying]]</f>
        <v>0</v>
      </c>
      <c r="K80" s="6">
        <f>Таблица1[[#This Row],[mass_to_move_mg2]]*Таблица1[[#This Row],[Moving_intensity_wetting]]</f>
        <v>3.8125</v>
      </c>
      <c r="L80" s="5">
        <f>MAX(Таблица1[[#This Row],[mass_to_move_mg]],Таблица1[[#This Row],[mass_to_move_mg2]])</f>
        <v>3.8125</v>
      </c>
      <c r="N80" s="5">
        <f>Таблица1[[#This Row],[max_mass]]*Таблица1[[#This Row],[max_moving_intentity]]</f>
        <v>0</v>
      </c>
      <c r="O80" s="5"/>
      <c r="P80" s="5"/>
      <c r="Q80" s="6"/>
      <c r="R80" s="8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R80" s="23"/>
      <c r="ES80" s="23"/>
      <c r="ET80" s="23"/>
      <c r="EU80" s="23"/>
      <c r="EV80" s="23"/>
      <c r="EW80" s="23"/>
      <c r="EX80" s="23"/>
      <c r="EY80" s="23"/>
      <c r="FA80" s="17"/>
      <c r="FB80" s="23"/>
      <c r="FC80" s="23"/>
      <c r="FD80" s="23"/>
      <c r="FE80" s="23"/>
      <c r="FF80" s="23"/>
      <c r="FG80" s="23"/>
      <c r="FH80" s="23"/>
      <c r="FI80" s="23"/>
      <c r="FJ80" s="23"/>
    </row>
    <row r="81" spans="1:166">
      <c r="A81" s="6">
        <v>3</v>
      </c>
      <c r="B81" s="37" t="s">
        <v>2</v>
      </c>
      <c r="C81" s="6">
        <v>17</v>
      </c>
      <c r="E81" s="5">
        <f>Таблица1[[#This Row],[weight_to_move_mm2]]*0.1525</f>
        <v>0</v>
      </c>
      <c r="F81" s="6"/>
      <c r="G81" s="5">
        <v>25</v>
      </c>
      <c r="H81" s="5">
        <f>Таблица1[[#This Row],[weight_to_move_mm22]]*0.1525</f>
        <v>3.8125</v>
      </c>
      <c r="I81" s="5">
        <v>1</v>
      </c>
      <c r="J81" s="5">
        <f>Таблица1[[#This Row],[mass_to_move_mg]]*Таблица1[[#This Row],[Moving_intensity_drying]]</f>
        <v>0</v>
      </c>
      <c r="K81" s="6">
        <f>Таблица1[[#This Row],[mass_to_move_mg2]]*Таблица1[[#This Row],[Moving_intensity_wetting]]</f>
        <v>3.8125</v>
      </c>
      <c r="L81" s="5">
        <f>MAX(Таблица1[[#This Row],[mass_to_move_mg]],Таблица1[[#This Row],[mass_to_move_mg2]])</f>
        <v>3.8125</v>
      </c>
      <c r="N81" s="5">
        <f>Таблица1[[#This Row],[max_mass]]*Таблица1[[#This Row],[max_moving_intentity]]</f>
        <v>0</v>
      </c>
      <c r="O81" s="5"/>
      <c r="P81" s="5"/>
      <c r="Q81" s="6"/>
      <c r="R81" s="8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R81" s="23"/>
      <c r="ES81" s="23"/>
      <c r="ET81" s="23"/>
      <c r="EU81" s="23"/>
      <c r="EV81" s="23"/>
      <c r="EW81" s="23"/>
      <c r="EX81" s="23"/>
      <c r="EY81" s="23"/>
      <c r="FA81" s="17"/>
      <c r="FB81" s="23"/>
      <c r="FC81" s="23"/>
      <c r="FD81" s="23"/>
      <c r="FE81" s="23"/>
      <c r="FF81" s="23"/>
      <c r="FG81" s="23"/>
      <c r="FH81" s="23"/>
      <c r="FI81" s="23"/>
      <c r="FJ81" s="23"/>
    </row>
    <row r="82" spans="1:166">
      <c r="A82" s="6">
        <v>3</v>
      </c>
      <c r="B82" s="37" t="s">
        <v>2</v>
      </c>
      <c r="C82" s="6">
        <v>18</v>
      </c>
      <c r="E82" s="5">
        <f>Таблица1[[#This Row],[weight_to_move_mm2]]*0.1525</f>
        <v>0</v>
      </c>
      <c r="F82" s="6"/>
      <c r="G82" s="103">
        <v>25</v>
      </c>
      <c r="H82" s="5">
        <f>Таблица1[[#This Row],[weight_to_move_mm22]]*0.1525</f>
        <v>3.8125</v>
      </c>
      <c r="I82" s="103">
        <v>1</v>
      </c>
      <c r="J82" s="5">
        <f>Таблица1[[#This Row],[mass_to_move_mg]]*Таблица1[[#This Row],[Moving_intensity_drying]]</f>
        <v>0</v>
      </c>
      <c r="K82" s="6">
        <f>Таблица1[[#This Row],[mass_to_move_mg2]]*Таблица1[[#This Row],[Moving_intensity_wetting]]</f>
        <v>3.8125</v>
      </c>
      <c r="L82" s="5">
        <f>MAX(Таблица1[[#This Row],[mass_to_move_mg]],Таблица1[[#This Row],[mass_to_move_mg2]])</f>
        <v>3.8125</v>
      </c>
      <c r="N82" s="5">
        <f>Таблица1[[#This Row],[max_mass]]*Таблица1[[#This Row],[max_moving_intentity]]</f>
        <v>0</v>
      </c>
      <c r="O82" s="5"/>
      <c r="P82" s="5"/>
      <c r="Q82" s="6"/>
      <c r="R82" s="8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R82" s="23"/>
      <c r="ES82" s="23"/>
      <c r="ET82" s="23"/>
      <c r="EU82" s="23"/>
      <c r="EV82" s="23"/>
      <c r="EW82" s="23"/>
      <c r="EX82" s="23"/>
      <c r="EY82" s="23"/>
      <c r="FA82" s="17"/>
      <c r="FB82" s="23"/>
      <c r="FC82" s="23"/>
      <c r="FD82" s="23"/>
      <c r="FE82" s="23"/>
      <c r="FF82" s="23"/>
      <c r="FG82" s="23"/>
      <c r="FH82" s="23"/>
      <c r="FI82" s="23"/>
      <c r="FJ82" s="23"/>
    </row>
    <row r="83" spans="1:166">
      <c r="A83" s="6">
        <v>3</v>
      </c>
      <c r="B83" s="37" t="s">
        <v>2</v>
      </c>
      <c r="C83" s="6">
        <v>19</v>
      </c>
      <c r="E83" s="5">
        <f>Таблица1[[#This Row],[weight_to_move_mm2]]*0.1525</f>
        <v>0</v>
      </c>
      <c r="F83" s="6"/>
      <c r="G83" s="5">
        <v>25</v>
      </c>
      <c r="H83" s="5">
        <f>Таблица1[[#This Row],[weight_to_move_mm22]]*0.1525</f>
        <v>3.8125</v>
      </c>
      <c r="I83" s="5">
        <v>1</v>
      </c>
      <c r="J83" s="5">
        <f>Таблица1[[#This Row],[mass_to_move_mg]]*Таблица1[[#This Row],[Moving_intensity_drying]]</f>
        <v>0</v>
      </c>
      <c r="K83" s="6">
        <f>Таблица1[[#This Row],[mass_to_move_mg2]]*Таблица1[[#This Row],[Moving_intensity_wetting]]</f>
        <v>3.8125</v>
      </c>
      <c r="L83" s="5">
        <f>MAX(Таблица1[[#This Row],[mass_to_move_mg]],Таблица1[[#This Row],[mass_to_move_mg2]])</f>
        <v>3.8125</v>
      </c>
      <c r="N83" s="5">
        <f>Таблица1[[#This Row],[max_mass]]*Таблица1[[#This Row],[max_moving_intentity]]</f>
        <v>0</v>
      </c>
      <c r="O83" s="5"/>
      <c r="P83" s="5"/>
      <c r="Q83" s="6"/>
      <c r="R83" s="8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R83" s="23"/>
      <c r="ES83" s="23"/>
      <c r="ET83" s="23"/>
      <c r="EU83" s="23"/>
      <c r="EV83" s="23"/>
      <c r="EW83" s="23"/>
      <c r="EX83" s="23"/>
      <c r="EY83" s="23"/>
      <c r="FA83" s="17"/>
      <c r="FB83" s="23"/>
      <c r="FC83" s="23"/>
      <c r="FD83" s="23"/>
      <c r="FE83" s="23"/>
      <c r="FF83" s="23"/>
      <c r="FG83" s="23"/>
      <c r="FH83" s="23"/>
      <c r="FI83" s="23"/>
      <c r="FJ83" s="23"/>
    </row>
    <row r="84" spans="1:166">
      <c r="A84" s="6">
        <v>3</v>
      </c>
      <c r="B84" s="37" t="s">
        <v>2</v>
      </c>
      <c r="C84" s="6">
        <v>20</v>
      </c>
      <c r="E84" s="5">
        <f>Таблица1[[#This Row],[weight_to_move_mm2]]*0.1525</f>
        <v>0</v>
      </c>
      <c r="F84" s="6"/>
      <c r="G84" s="103">
        <v>25</v>
      </c>
      <c r="H84" s="5">
        <f>Таблица1[[#This Row],[weight_to_move_mm22]]*0.1525</f>
        <v>3.8125</v>
      </c>
      <c r="I84" s="103">
        <v>1</v>
      </c>
      <c r="J84" s="5">
        <f>Таблица1[[#This Row],[mass_to_move_mg]]*Таблица1[[#This Row],[Moving_intensity_drying]]</f>
        <v>0</v>
      </c>
      <c r="K84" s="6">
        <f>Таблица1[[#This Row],[mass_to_move_mg2]]*Таблица1[[#This Row],[Moving_intensity_wetting]]</f>
        <v>3.8125</v>
      </c>
      <c r="L84" s="5">
        <f>MAX(Таблица1[[#This Row],[mass_to_move_mg]],Таблица1[[#This Row],[mass_to_move_mg2]])</f>
        <v>3.8125</v>
      </c>
      <c r="N84" s="5">
        <f>Таблица1[[#This Row],[max_mass]]*Таблица1[[#This Row],[max_moving_intentity]]</f>
        <v>0</v>
      </c>
      <c r="O84" s="5"/>
      <c r="P84" s="5"/>
      <c r="Q84" s="6"/>
      <c r="R84" s="8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R84" s="23"/>
      <c r="ES84" s="23"/>
      <c r="ET84" s="23"/>
      <c r="EU84" s="23"/>
      <c r="EV84" s="23"/>
      <c r="EW84" s="23"/>
      <c r="EX84" s="23"/>
      <c r="EY84" s="23"/>
      <c r="FA84" s="17"/>
      <c r="FB84" s="23"/>
      <c r="FC84" s="23"/>
      <c r="FD84" s="23"/>
      <c r="FE84" s="23"/>
      <c r="FF84" s="23"/>
      <c r="FG84" s="23"/>
      <c r="FH84" s="23"/>
      <c r="FI84" s="23"/>
      <c r="FJ84" s="23"/>
    </row>
    <row r="85" spans="1:166">
      <c r="A85" s="6">
        <v>3</v>
      </c>
      <c r="B85" s="37" t="s">
        <v>2</v>
      </c>
      <c r="C85" s="6">
        <v>21</v>
      </c>
      <c r="E85" s="5">
        <f>Таблица1[[#This Row],[weight_to_move_mm2]]*0.1525</f>
        <v>0</v>
      </c>
      <c r="F85" s="6"/>
      <c r="G85" s="5">
        <v>25</v>
      </c>
      <c r="H85" s="5">
        <f>Таблица1[[#This Row],[weight_to_move_mm22]]*0.1525</f>
        <v>3.8125</v>
      </c>
      <c r="I85" s="5">
        <v>1</v>
      </c>
      <c r="J85" s="5">
        <f>Таблица1[[#This Row],[mass_to_move_mg]]*Таблица1[[#This Row],[Moving_intensity_drying]]</f>
        <v>0</v>
      </c>
      <c r="K85" s="6">
        <f>Таблица1[[#This Row],[mass_to_move_mg2]]*Таблица1[[#This Row],[Moving_intensity_wetting]]</f>
        <v>3.8125</v>
      </c>
      <c r="L85" s="5">
        <f>MAX(Таблица1[[#This Row],[mass_to_move_mg]],Таблица1[[#This Row],[mass_to_move_mg2]])</f>
        <v>3.8125</v>
      </c>
      <c r="N85" s="5">
        <f>Таблица1[[#This Row],[max_mass]]*Таблица1[[#This Row],[max_moving_intentity]]</f>
        <v>0</v>
      </c>
      <c r="O85" s="5"/>
      <c r="P85" s="5"/>
      <c r="Q85" s="6"/>
      <c r="R85" s="8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R85" s="23"/>
      <c r="ES85" s="23"/>
      <c r="ET85" s="23"/>
      <c r="EU85" s="23"/>
      <c r="EV85" s="23"/>
      <c r="EW85" s="23"/>
      <c r="EX85" s="23"/>
      <c r="EY85" s="23"/>
      <c r="FA85" s="17"/>
      <c r="FB85" s="23"/>
      <c r="FC85" s="23"/>
      <c r="FD85" s="23"/>
      <c r="FE85" s="23"/>
      <c r="FF85" s="23"/>
      <c r="FG85" s="23"/>
      <c r="FH85" s="23"/>
      <c r="FI85" s="23"/>
      <c r="FJ85" s="23"/>
    </row>
    <row r="86" spans="1:166">
      <c r="A86" s="6">
        <v>3</v>
      </c>
      <c r="B86" s="37" t="s">
        <v>2</v>
      </c>
      <c r="C86" s="6">
        <v>22</v>
      </c>
      <c r="E86" s="5">
        <f>Таблица1[[#This Row],[weight_to_move_mm2]]*0.1525</f>
        <v>0</v>
      </c>
      <c r="F86" s="6"/>
      <c r="G86" s="103">
        <v>25</v>
      </c>
      <c r="H86" s="5">
        <f>Таблица1[[#This Row],[weight_to_move_mm22]]*0.1525</f>
        <v>3.8125</v>
      </c>
      <c r="I86" s="103">
        <v>1</v>
      </c>
      <c r="J86" s="5">
        <f>Таблица1[[#This Row],[mass_to_move_mg]]*Таблица1[[#This Row],[Moving_intensity_drying]]</f>
        <v>0</v>
      </c>
      <c r="K86" s="6">
        <f>Таблица1[[#This Row],[mass_to_move_mg2]]*Таблица1[[#This Row],[Moving_intensity_wetting]]</f>
        <v>3.8125</v>
      </c>
      <c r="L86" s="5">
        <f>MAX(Таблица1[[#This Row],[mass_to_move_mg]],Таблица1[[#This Row],[mass_to_move_mg2]])</f>
        <v>3.8125</v>
      </c>
      <c r="N86" s="5">
        <f>Таблица1[[#This Row],[max_mass]]*Таблица1[[#This Row],[max_moving_intentity]]</f>
        <v>0</v>
      </c>
      <c r="O86" s="5"/>
      <c r="P86" s="5"/>
      <c r="Q86" s="6"/>
      <c r="R86" s="8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R86" s="23"/>
      <c r="ES86" s="23"/>
      <c r="ET86" s="23"/>
      <c r="EU86" s="23"/>
      <c r="EV86" s="23"/>
      <c r="EW86" s="23"/>
      <c r="EX86" s="23"/>
      <c r="EY86" s="23"/>
      <c r="FA86" s="17"/>
      <c r="FB86" s="23"/>
      <c r="FC86" s="23"/>
      <c r="FD86" s="23"/>
      <c r="FE86" s="23"/>
      <c r="FF86" s="23"/>
      <c r="FG86" s="23"/>
      <c r="FH86" s="23"/>
      <c r="FI86" s="23"/>
      <c r="FJ86" s="23"/>
    </row>
    <row r="87" spans="1:166">
      <c r="A87" s="6">
        <v>3</v>
      </c>
      <c r="B87" s="37" t="s">
        <v>2</v>
      </c>
      <c r="C87" s="6">
        <v>23</v>
      </c>
      <c r="E87" s="5">
        <f>Таблица1[[#This Row],[weight_to_move_mm2]]*0.1525</f>
        <v>0</v>
      </c>
      <c r="F87" s="6"/>
      <c r="G87" s="5">
        <v>25</v>
      </c>
      <c r="H87" s="5">
        <f>Таблица1[[#This Row],[weight_to_move_mm22]]*0.1525</f>
        <v>3.8125</v>
      </c>
      <c r="I87" s="5">
        <v>1</v>
      </c>
      <c r="J87" s="5">
        <f>Таблица1[[#This Row],[mass_to_move_mg]]*Таблица1[[#This Row],[Moving_intensity_drying]]</f>
        <v>0</v>
      </c>
      <c r="K87" s="6">
        <f>Таблица1[[#This Row],[mass_to_move_mg2]]*Таблица1[[#This Row],[Moving_intensity_wetting]]</f>
        <v>3.8125</v>
      </c>
      <c r="L87" s="5">
        <f>MAX(Таблица1[[#This Row],[mass_to_move_mg]],Таблица1[[#This Row],[mass_to_move_mg2]])</f>
        <v>3.8125</v>
      </c>
      <c r="N87" s="5">
        <f>Таблица1[[#This Row],[max_mass]]*Таблица1[[#This Row],[max_moving_intentity]]</f>
        <v>0</v>
      </c>
      <c r="O87" s="5"/>
      <c r="P87" s="5"/>
      <c r="Q87" s="6"/>
      <c r="R87" s="8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R87" s="23"/>
      <c r="ES87" s="23"/>
      <c r="ET87" s="23"/>
      <c r="EU87" s="23"/>
      <c r="EV87" s="23"/>
      <c r="EW87" s="23"/>
      <c r="EX87" s="23"/>
      <c r="EY87" s="23"/>
      <c r="FA87" s="17"/>
      <c r="FB87" s="23"/>
      <c r="FC87" s="23"/>
      <c r="FD87" s="23"/>
      <c r="FE87" s="23"/>
      <c r="FF87" s="23"/>
      <c r="FG87" s="23"/>
      <c r="FH87" s="23"/>
      <c r="FI87" s="23"/>
      <c r="FJ87" s="23"/>
    </row>
    <row r="88" spans="1:166">
      <c r="A88" s="6">
        <v>3</v>
      </c>
      <c r="B88" s="37" t="s">
        <v>2</v>
      </c>
      <c r="C88" s="6">
        <v>24</v>
      </c>
      <c r="E88" s="5">
        <f>Таблица1[[#This Row],[weight_to_move_mm2]]*0.1525</f>
        <v>0</v>
      </c>
      <c r="F88" s="6"/>
      <c r="G88" s="103">
        <v>25</v>
      </c>
      <c r="H88" s="5">
        <f>Таблица1[[#This Row],[weight_to_move_mm22]]*0.1525</f>
        <v>3.8125</v>
      </c>
      <c r="I88" s="103">
        <v>1</v>
      </c>
      <c r="J88" s="5">
        <f>Таблица1[[#This Row],[mass_to_move_mg]]*Таблица1[[#This Row],[Moving_intensity_drying]]</f>
        <v>0</v>
      </c>
      <c r="K88" s="6">
        <f>Таблица1[[#This Row],[mass_to_move_mg2]]*Таблица1[[#This Row],[Moving_intensity_wetting]]</f>
        <v>3.8125</v>
      </c>
      <c r="L88" s="5">
        <f>MAX(Таблица1[[#This Row],[mass_to_move_mg]],Таблица1[[#This Row],[mass_to_move_mg2]])</f>
        <v>3.8125</v>
      </c>
      <c r="N88" s="5">
        <f>Таблица1[[#This Row],[max_mass]]*Таблица1[[#This Row],[max_moving_intentity]]</f>
        <v>0</v>
      </c>
      <c r="O88" s="5"/>
      <c r="P88" s="5"/>
      <c r="Q88" s="6"/>
      <c r="R88" s="8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R88" s="23"/>
      <c r="ES88" s="23"/>
      <c r="ET88" s="23"/>
      <c r="EU88" s="23"/>
      <c r="EV88" s="23"/>
      <c r="EW88" s="23"/>
      <c r="EX88" s="23"/>
      <c r="EY88" s="23"/>
      <c r="FA88" s="17"/>
      <c r="FB88" s="23"/>
      <c r="FC88" s="23"/>
      <c r="FD88" s="23"/>
      <c r="FE88" s="23"/>
      <c r="FF88" s="23"/>
      <c r="FG88" s="23"/>
      <c r="FH88" s="23"/>
      <c r="FI88" s="23"/>
      <c r="FJ88" s="23"/>
    </row>
    <row r="89" spans="1:166">
      <c r="A89" s="6">
        <v>3</v>
      </c>
      <c r="B89" s="37" t="s">
        <v>2</v>
      </c>
      <c r="C89" s="6">
        <v>25</v>
      </c>
      <c r="E89" s="5">
        <f>Таблица1[[#This Row],[weight_to_move_mm2]]*0.1525</f>
        <v>0</v>
      </c>
      <c r="F89" s="6"/>
      <c r="G89" s="5">
        <v>25</v>
      </c>
      <c r="H89" s="5">
        <f>Таблица1[[#This Row],[weight_to_move_mm22]]*0.1525</f>
        <v>3.8125</v>
      </c>
      <c r="I89" s="5">
        <v>1</v>
      </c>
      <c r="J89" s="5">
        <f>Таблица1[[#This Row],[mass_to_move_mg]]*Таблица1[[#This Row],[Moving_intensity_drying]]</f>
        <v>0</v>
      </c>
      <c r="K89" s="6">
        <f>Таблица1[[#This Row],[mass_to_move_mg2]]*Таблица1[[#This Row],[Moving_intensity_wetting]]</f>
        <v>3.8125</v>
      </c>
      <c r="L89" s="5">
        <f>MAX(Таблица1[[#This Row],[mass_to_move_mg]],Таблица1[[#This Row],[mass_to_move_mg2]])</f>
        <v>3.8125</v>
      </c>
      <c r="N89" s="5">
        <f>Таблица1[[#This Row],[max_mass]]*Таблица1[[#This Row],[max_moving_intentity]]</f>
        <v>0</v>
      </c>
      <c r="O89" s="5"/>
      <c r="P89" s="5"/>
      <c r="Q89" s="6"/>
      <c r="R89" s="8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R89" s="23"/>
      <c r="ES89" s="23"/>
      <c r="ET89" s="23"/>
      <c r="EU89" s="23"/>
      <c r="EV89" s="23"/>
      <c r="EW89" s="23"/>
      <c r="EX89" s="23"/>
      <c r="EY89" s="23"/>
      <c r="FA89" s="17"/>
      <c r="FB89" s="23"/>
      <c r="FC89" s="23"/>
      <c r="FD89" s="23"/>
      <c r="FE89" s="23"/>
      <c r="FF89" s="23"/>
      <c r="FG89" s="23"/>
      <c r="FH89" s="23"/>
      <c r="FI89" s="23"/>
      <c r="FJ89" s="23"/>
    </row>
    <row r="90" spans="1:166">
      <c r="A90" s="6">
        <v>3</v>
      </c>
      <c r="B90" s="37" t="s">
        <v>2</v>
      </c>
      <c r="C90" s="6">
        <v>26</v>
      </c>
      <c r="E90" s="5">
        <f>Таблица1[[#This Row],[weight_to_move_mm2]]*0.1525</f>
        <v>0</v>
      </c>
      <c r="F90" s="6"/>
      <c r="G90" s="103">
        <v>25</v>
      </c>
      <c r="H90" s="5">
        <f>Таблица1[[#This Row],[weight_to_move_mm22]]*0.1525</f>
        <v>3.8125</v>
      </c>
      <c r="I90" s="103">
        <v>1</v>
      </c>
      <c r="J90" s="5">
        <f>Таблица1[[#This Row],[mass_to_move_mg]]*Таблица1[[#This Row],[Moving_intensity_drying]]</f>
        <v>0</v>
      </c>
      <c r="K90" s="6">
        <f>Таблица1[[#This Row],[mass_to_move_mg2]]*Таблица1[[#This Row],[Moving_intensity_wetting]]</f>
        <v>3.8125</v>
      </c>
      <c r="L90" s="5">
        <f>MAX(Таблица1[[#This Row],[mass_to_move_mg]],Таблица1[[#This Row],[mass_to_move_mg2]])</f>
        <v>3.8125</v>
      </c>
      <c r="N90" s="5">
        <f>Таблица1[[#This Row],[max_mass]]*Таблица1[[#This Row],[max_moving_intentity]]</f>
        <v>0</v>
      </c>
      <c r="O90" s="5"/>
      <c r="P90" s="5"/>
      <c r="Q90" s="6"/>
      <c r="R90" s="8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R90" s="23"/>
      <c r="ES90" s="23"/>
      <c r="ET90" s="23"/>
      <c r="EU90" s="23"/>
      <c r="EV90" s="23"/>
      <c r="EW90" s="23"/>
      <c r="EX90" s="23"/>
      <c r="EY90" s="23"/>
      <c r="FA90" s="17"/>
      <c r="FB90" s="23"/>
      <c r="FC90" s="23"/>
      <c r="FD90" s="23"/>
      <c r="FE90" s="23"/>
      <c r="FF90" s="23"/>
      <c r="FG90" s="23"/>
      <c r="FH90" s="23"/>
      <c r="FI90" s="23"/>
      <c r="FJ90" s="23"/>
    </row>
    <row r="91" spans="1:166">
      <c r="A91" s="6">
        <v>3</v>
      </c>
      <c r="B91" s="37" t="s">
        <v>2</v>
      </c>
      <c r="C91" s="6">
        <v>27</v>
      </c>
      <c r="E91" s="5">
        <f>Таблица1[[#This Row],[weight_to_move_mm2]]*0.1525</f>
        <v>0</v>
      </c>
      <c r="F91" s="6"/>
      <c r="G91" s="5">
        <v>25</v>
      </c>
      <c r="H91" s="5">
        <f>Таблица1[[#This Row],[weight_to_move_mm22]]*0.1525</f>
        <v>3.8125</v>
      </c>
      <c r="I91" s="5">
        <v>1</v>
      </c>
      <c r="J91" s="5">
        <f>Таблица1[[#This Row],[mass_to_move_mg]]*Таблица1[[#This Row],[Moving_intensity_drying]]</f>
        <v>0</v>
      </c>
      <c r="K91" s="6">
        <f>Таблица1[[#This Row],[mass_to_move_mg2]]*Таблица1[[#This Row],[Moving_intensity_wetting]]</f>
        <v>3.8125</v>
      </c>
      <c r="L91" s="5">
        <f>MAX(Таблица1[[#This Row],[mass_to_move_mg]],Таблица1[[#This Row],[mass_to_move_mg2]])</f>
        <v>3.8125</v>
      </c>
      <c r="N91" s="5">
        <f>Таблица1[[#This Row],[max_mass]]*Таблица1[[#This Row],[max_moving_intentity]]</f>
        <v>0</v>
      </c>
      <c r="O91" s="5"/>
      <c r="P91" s="5"/>
      <c r="Q91" s="6"/>
      <c r="R91" s="8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R91" s="23"/>
      <c r="ES91" s="23"/>
      <c r="ET91" s="23"/>
      <c r="EU91" s="23"/>
      <c r="EV91" s="23"/>
      <c r="EW91" s="23"/>
      <c r="EX91" s="23"/>
      <c r="EY91" s="23"/>
      <c r="FA91" s="17"/>
      <c r="FB91" s="23"/>
      <c r="FC91" s="23"/>
      <c r="FD91" s="23"/>
      <c r="FE91" s="23"/>
      <c r="FF91" s="23"/>
      <c r="FG91" s="23"/>
      <c r="FH91" s="23"/>
      <c r="FI91" s="23"/>
      <c r="FJ91" s="23"/>
    </row>
    <row r="92" spans="1:166">
      <c r="A92" s="6">
        <v>3</v>
      </c>
      <c r="B92" s="37" t="s">
        <v>2</v>
      </c>
      <c r="C92" s="6">
        <v>28</v>
      </c>
      <c r="E92" s="5">
        <f>Таблица1[[#This Row],[weight_to_move_mm2]]*0.1525</f>
        <v>0</v>
      </c>
      <c r="F92" s="6"/>
      <c r="G92" s="103">
        <v>25</v>
      </c>
      <c r="H92" s="5">
        <f>Таблица1[[#This Row],[weight_to_move_mm22]]*0.1525</f>
        <v>3.8125</v>
      </c>
      <c r="I92" s="103">
        <v>1</v>
      </c>
      <c r="J92" s="5">
        <f>Таблица1[[#This Row],[mass_to_move_mg]]*Таблица1[[#This Row],[Moving_intensity_drying]]</f>
        <v>0</v>
      </c>
      <c r="K92" s="6">
        <f>Таблица1[[#This Row],[mass_to_move_mg2]]*Таблица1[[#This Row],[Moving_intensity_wetting]]</f>
        <v>3.8125</v>
      </c>
      <c r="L92" s="5">
        <f>MAX(Таблица1[[#This Row],[mass_to_move_mg]],Таблица1[[#This Row],[mass_to_move_mg2]])</f>
        <v>3.8125</v>
      </c>
      <c r="N92" s="5">
        <f>Таблица1[[#This Row],[max_mass]]*Таблица1[[#This Row],[max_moving_intentity]]</f>
        <v>0</v>
      </c>
      <c r="O92" s="5"/>
      <c r="P92" s="5"/>
      <c r="Q92" s="6"/>
      <c r="R92" s="8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R92" s="23"/>
      <c r="ES92" s="23"/>
      <c r="ET92" s="23"/>
      <c r="EU92" s="23"/>
      <c r="EV92" s="23"/>
      <c r="EW92" s="23"/>
      <c r="EX92" s="23"/>
      <c r="EY92" s="23"/>
      <c r="FA92" s="17"/>
      <c r="FB92" s="23"/>
      <c r="FC92" s="23"/>
      <c r="FD92" s="23"/>
      <c r="FE92" s="23"/>
      <c r="FF92" s="23"/>
      <c r="FG92" s="23"/>
      <c r="FH92" s="23"/>
      <c r="FI92" s="23"/>
      <c r="FJ92" s="23"/>
    </row>
    <row r="93" spans="1:166">
      <c r="A93" s="6">
        <v>3</v>
      </c>
      <c r="B93" s="37" t="s">
        <v>2</v>
      </c>
      <c r="C93" s="6">
        <v>29</v>
      </c>
      <c r="E93" s="5">
        <f>Таблица1[[#This Row],[weight_to_move_mm2]]*0.1525</f>
        <v>0</v>
      </c>
      <c r="F93" s="6"/>
      <c r="G93" s="5">
        <v>25</v>
      </c>
      <c r="H93" s="5">
        <f>Таблица1[[#This Row],[weight_to_move_mm22]]*0.1525</f>
        <v>3.8125</v>
      </c>
      <c r="I93" s="5">
        <v>1</v>
      </c>
      <c r="J93" s="5">
        <f>Таблица1[[#This Row],[mass_to_move_mg]]*Таблица1[[#This Row],[Moving_intensity_drying]]</f>
        <v>0</v>
      </c>
      <c r="K93" s="6">
        <f>Таблица1[[#This Row],[mass_to_move_mg2]]*Таблица1[[#This Row],[Moving_intensity_wetting]]</f>
        <v>3.8125</v>
      </c>
      <c r="L93" s="5">
        <f>MAX(Таблица1[[#This Row],[mass_to_move_mg]],Таблица1[[#This Row],[mass_to_move_mg2]])</f>
        <v>3.8125</v>
      </c>
      <c r="N93" s="5">
        <f>Таблица1[[#This Row],[max_mass]]*Таблица1[[#This Row],[max_moving_intentity]]</f>
        <v>0</v>
      </c>
      <c r="O93" s="5"/>
      <c r="P93" s="5"/>
      <c r="Q93" s="6"/>
      <c r="R93" s="8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R93" s="23"/>
      <c r="ES93" s="23"/>
      <c r="ET93" s="23"/>
      <c r="EU93" s="23"/>
      <c r="EV93" s="23"/>
      <c r="EW93" s="23"/>
      <c r="EX93" s="23"/>
      <c r="EY93" s="23"/>
      <c r="FA93" s="17"/>
      <c r="FB93" s="23"/>
      <c r="FC93" s="23"/>
      <c r="FD93" s="23"/>
      <c r="FE93" s="23"/>
      <c r="FF93" s="23"/>
      <c r="FG93" s="23"/>
      <c r="FH93" s="23"/>
      <c r="FI93" s="23"/>
      <c r="FJ93" s="23"/>
    </row>
    <row r="94" spans="1:166">
      <c r="A94" s="6">
        <v>3</v>
      </c>
      <c r="B94" s="37" t="s">
        <v>2</v>
      </c>
      <c r="C94" s="6">
        <v>30</v>
      </c>
      <c r="E94" s="5">
        <f>Таблица1[[#This Row],[weight_to_move_mm2]]*0.1525</f>
        <v>0</v>
      </c>
      <c r="F94" s="6"/>
      <c r="G94" s="103">
        <v>25</v>
      </c>
      <c r="H94" s="5">
        <f>Таблица1[[#This Row],[weight_to_move_mm22]]*0.1525</f>
        <v>3.8125</v>
      </c>
      <c r="I94" s="103">
        <v>1</v>
      </c>
      <c r="J94" s="5">
        <f>Таблица1[[#This Row],[mass_to_move_mg]]*Таблица1[[#This Row],[Moving_intensity_drying]]</f>
        <v>0</v>
      </c>
      <c r="K94" s="6">
        <f>Таблица1[[#This Row],[mass_to_move_mg2]]*Таблица1[[#This Row],[Moving_intensity_wetting]]</f>
        <v>3.8125</v>
      </c>
      <c r="L94" s="5">
        <f>MAX(Таблица1[[#This Row],[mass_to_move_mg]],Таблица1[[#This Row],[mass_to_move_mg2]])</f>
        <v>3.8125</v>
      </c>
      <c r="N94" s="5">
        <f>Таблица1[[#This Row],[max_mass]]*Таблица1[[#This Row],[max_moving_intentity]]</f>
        <v>0</v>
      </c>
      <c r="O94" s="5"/>
      <c r="P94" s="5"/>
      <c r="Q94" s="6"/>
      <c r="R94" s="8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R94" s="23"/>
      <c r="ES94" s="23"/>
      <c r="ET94" s="23"/>
      <c r="EU94" s="23"/>
      <c r="EV94" s="23"/>
      <c r="EW94" s="23"/>
      <c r="EX94" s="23"/>
      <c r="EY94" s="23"/>
      <c r="FA94" s="17"/>
      <c r="FB94" s="23"/>
      <c r="FC94" s="23"/>
      <c r="FD94" s="23"/>
      <c r="FE94" s="23"/>
      <c r="FF94" s="23"/>
      <c r="FG94" s="23"/>
      <c r="FH94" s="23"/>
      <c r="FI94" s="23"/>
      <c r="FJ94" s="23"/>
    </row>
    <row r="95" spans="1:166">
      <c r="A95" s="6">
        <v>3</v>
      </c>
      <c r="B95" s="37" t="s">
        <v>2</v>
      </c>
      <c r="C95" s="6">
        <v>31</v>
      </c>
      <c r="E95" s="5">
        <f>Таблица1[[#This Row],[weight_to_move_mm2]]*0.1525</f>
        <v>0</v>
      </c>
      <c r="F95" s="6"/>
      <c r="G95" s="5">
        <v>25</v>
      </c>
      <c r="H95" s="5">
        <f>Таблица1[[#This Row],[weight_to_move_mm22]]*0.1525</f>
        <v>3.8125</v>
      </c>
      <c r="I95" s="5">
        <v>1</v>
      </c>
      <c r="J95" s="5">
        <f>Таблица1[[#This Row],[mass_to_move_mg]]*Таблица1[[#This Row],[Moving_intensity_drying]]</f>
        <v>0</v>
      </c>
      <c r="K95" s="6">
        <f>Таблица1[[#This Row],[mass_to_move_mg2]]*Таблица1[[#This Row],[Moving_intensity_wetting]]</f>
        <v>3.8125</v>
      </c>
      <c r="L95" s="5">
        <f>MAX(Таблица1[[#This Row],[mass_to_move_mg]],Таблица1[[#This Row],[mass_to_move_mg2]])</f>
        <v>3.8125</v>
      </c>
      <c r="N95" s="5">
        <f>Таблица1[[#This Row],[max_mass]]*Таблица1[[#This Row],[max_moving_intentity]]</f>
        <v>0</v>
      </c>
      <c r="O95" s="5"/>
      <c r="P95" s="5"/>
      <c r="Q95" s="6"/>
      <c r="R95" s="8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R95" s="23"/>
      <c r="ES95" s="23"/>
      <c r="ET95" s="23"/>
      <c r="EU95" s="23"/>
      <c r="EV95" s="23"/>
      <c r="EW95" s="23"/>
      <c r="EX95" s="23"/>
      <c r="EY95" s="23"/>
      <c r="FA95" s="17"/>
      <c r="FB95" s="23"/>
      <c r="FC95" s="23"/>
      <c r="FD95" s="23"/>
      <c r="FE95" s="23"/>
      <c r="FF95" s="23"/>
      <c r="FG95" s="23"/>
      <c r="FH95" s="23"/>
      <c r="FI95" s="23"/>
      <c r="FJ95" s="23"/>
    </row>
    <row r="96" spans="1:166">
      <c r="A96" s="6">
        <v>3</v>
      </c>
      <c r="B96" s="37" t="s">
        <v>2</v>
      </c>
      <c r="C96" s="6">
        <v>32</v>
      </c>
      <c r="E96" s="5">
        <f>Таблица1[[#This Row],[weight_to_move_mm2]]*0.1525</f>
        <v>0</v>
      </c>
      <c r="F96" s="6"/>
      <c r="G96" s="103">
        <v>25</v>
      </c>
      <c r="H96" s="5">
        <f>Таблица1[[#This Row],[weight_to_move_mm22]]*0.1525</f>
        <v>3.8125</v>
      </c>
      <c r="I96" s="103">
        <v>1</v>
      </c>
      <c r="J96" s="5">
        <f>Таблица1[[#This Row],[mass_to_move_mg]]*Таблица1[[#This Row],[Moving_intensity_drying]]</f>
        <v>0</v>
      </c>
      <c r="K96" s="6">
        <f>Таблица1[[#This Row],[mass_to_move_mg2]]*Таблица1[[#This Row],[Moving_intensity_wetting]]</f>
        <v>3.8125</v>
      </c>
      <c r="L96" s="5">
        <f>MAX(Таблица1[[#This Row],[mass_to_move_mg]],Таблица1[[#This Row],[mass_to_move_mg2]])</f>
        <v>3.8125</v>
      </c>
      <c r="N96" s="5">
        <f>Таблица1[[#This Row],[max_mass]]*Таблица1[[#This Row],[max_moving_intentity]]</f>
        <v>0</v>
      </c>
      <c r="O96" s="5"/>
      <c r="P96" s="5"/>
      <c r="Q96" s="6"/>
      <c r="R96" s="8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R96" s="23"/>
      <c r="ES96" s="23"/>
      <c r="ET96" s="23"/>
      <c r="EU96" s="23"/>
      <c r="EV96" s="23"/>
      <c r="EW96" s="23"/>
      <c r="EX96" s="23"/>
      <c r="EY96" s="23"/>
      <c r="FA96" s="17"/>
      <c r="FB96" s="23"/>
      <c r="FC96" s="23"/>
      <c r="FD96" s="23"/>
      <c r="FE96" s="23"/>
      <c r="FF96" s="23"/>
      <c r="FG96" s="23"/>
      <c r="FH96" s="23"/>
      <c r="FI96" s="23"/>
      <c r="FJ96" s="23"/>
    </row>
    <row r="97" spans="1:166">
      <c r="A97" s="6">
        <v>3</v>
      </c>
      <c r="B97" s="37" t="s">
        <v>2</v>
      </c>
      <c r="C97" s="6">
        <v>33</v>
      </c>
      <c r="E97" s="5">
        <f>Таблица1[[#This Row],[weight_to_move_mm2]]*0.1525</f>
        <v>0</v>
      </c>
      <c r="F97" s="6"/>
      <c r="G97" s="5">
        <v>25</v>
      </c>
      <c r="H97" s="5">
        <f>Таблица1[[#This Row],[weight_to_move_mm22]]*0.1525</f>
        <v>3.8125</v>
      </c>
      <c r="I97" s="5">
        <v>1</v>
      </c>
      <c r="J97" s="5">
        <f>Таблица1[[#This Row],[mass_to_move_mg]]*Таблица1[[#This Row],[Moving_intensity_drying]]</f>
        <v>0</v>
      </c>
      <c r="K97" s="6">
        <f>Таблица1[[#This Row],[mass_to_move_mg2]]*Таблица1[[#This Row],[Moving_intensity_wetting]]</f>
        <v>3.8125</v>
      </c>
      <c r="L97" s="5">
        <f>MAX(Таблица1[[#This Row],[mass_to_move_mg]],Таблица1[[#This Row],[mass_to_move_mg2]])</f>
        <v>3.8125</v>
      </c>
      <c r="N97" s="5">
        <f>Таблица1[[#This Row],[max_mass]]*Таблица1[[#This Row],[max_moving_intentity]]</f>
        <v>0</v>
      </c>
      <c r="O97" s="5"/>
      <c r="P97" s="5"/>
      <c r="Q97" s="6"/>
      <c r="R97" s="8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R97" s="23"/>
      <c r="ES97" s="23"/>
      <c r="ET97" s="23"/>
      <c r="EU97" s="23"/>
      <c r="EV97" s="23"/>
      <c r="EW97" s="23"/>
      <c r="EX97" s="23"/>
      <c r="EY97" s="23"/>
      <c r="FA97" s="17"/>
      <c r="FB97" s="23"/>
      <c r="FC97" s="23"/>
      <c r="FD97" s="23"/>
      <c r="FE97" s="23"/>
      <c r="FF97" s="23"/>
      <c r="FG97" s="23"/>
      <c r="FH97" s="23"/>
      <c r="FI97" s="23"/>
      <c r="FJ97" s="23"/>
    </row>
    <row r="98" spans="1:166">
      <c r="A98" s="6">
        <v>3</v>
      </c>
      <c r="B98" s="37" t="s">
        <v>2</v>
      </c>
      <c r="C98" s="6">
        <v>34</v>
      </c>
      <c r="E98" s="5">
        <f>Таблица1[[#This Row],[weight_to_move_mm2]]*0.1525</f>
        <v>0</v>
      </c>
      <c r="F98" s="6"/>
      <c r="G98" s="103">
        <v>25</v>
      </c>
      <c r="H98" s="5">
        <f>Таблица1[[#This Row],[weight_to_move_mm22]]*0.1525</f>
        <v>3.8125</v>
      </c>
      <c r="I98" s="103">
        <v>1</v>
      </c>
      <c r="J98" s="5">
        <f>Таблица1[[#This Row],[mass_to_move_mg]]*Таблица1[[#This Row],[Moving_intensity_drying]]</f>
        <v>0</v>
      </c>
      <c r="K98" s="6">
        <f>Таблица1[[#This Row],[mass_to_move_mg2]]*Таблица1[[#This Row],[Moving_intensity_wetting]]</f>
        <v>3.8125</v>
      </c>
      <c r="L98" s="5">
        <f>MAX(Таблица1[[#This Row],[mass_to_move_mg]],Таблица1[[#This Row],[mass_to_move_mg2]])</f>
        <v>3.8125</v>
      </c>
      <c r="N98" s="5">
        <f>Таблица1[[#This Row],[max_mass]]*Таблица1[[#This Row],[max_moving_intentity]]</f>
        <v>0</v>
      </c>
      <c r="O98" s="5"/>
      <c r="P98" s="5"/>
      <c r="Q98" s="6"/>
      <c r="R98" s="8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R98" s="23"/>
      <c r="ES98" s="23"/>
      <c r="ET98" s="23"/>
      <c r="EU98" s="23"/>
      <c r="EV98" s="23"/>
      <c r="EW98" s="23"/>
      <c r="EX98" s="23"/>
      <c r="EY98" s="23"/>
      <c r="FB98" s="23"/>
      <c r="FC98" s="23"/>
      <c r="FD98" s="23"/>
      <c r="FE98" s="23"/>
      <c r="FF98" s="23"/>
      <c r="FG98" s="23"/>
      <c r="FH98" s="23"/>
      <c r="FI98" s="23"/>
      <c r="FJ98" s="23"/>
    </row>
    <row r="99" spans="1:166">
      <c r="A99" s="6">
        <v>3</v>
      </c>
      <c r="B99" s="37" t="s">
        <v>2</v>
      </c>
      <c r="C99" s="6">
        <v>35</v>
      </c>
      <c r="E99" s="5">
        <f>Таблица1[[#This Row],[weight_to_move_mm2]]*0.1525</f>
        <v>0</v>
      </c>
      <c r="F99" s="6"/>
      <c r="G99" s="5">
        <v>25</v>
      </c>
      <c r="H99" s="5">
        <f>Таблица1[[#This Row],[weight_to_move_mm22]]*0.1525</f>
        <v>3.8125</v>
      </c>
      <c r="I99" s="5">
        <v>2</v>
      </c>
      <c r="J99" s="5">
        <f>Таблица1[[#This Row],[mass_to_move_mg]]*Таблица1[[#This Row],[Moving_intensity_drying]]</f>
        <v>0</v>
      </c>
      <c r="K99" s="6">
        <f>Таблица1[[#This Row],[mass_to_move_mg2]]*Таблица1[[#This Row],[Moving_intensity_wetting]]</f>
        <v>7.625</v>
      </c>
      <c r="L99" s="5">
        <f>MAX(Таблица1[[#This Row],[mass_to_move_mg]],Таблица1[[#This Row],[mass_to_move_mg2]])</f>
        <v>3.8125</v>
      </c>
      <c r="N99" s="5">
        <f>Таблица1[[#This Row],[max_mass]]*Таблица1[[#This Row],[max_moving_intentity]]</f>
        <v>0</v>
      </c>
      <c r="O99" s="5"/>
      <c r="P99" s="5"/>
      <c r="Q99" s="6"/>
      <c r="R99" s="8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R99" s="23"/>
      <c r="ES99" s="23"/>
      <c r="ET99" s="23"/>
      <c r="EU99" s="23"/>
      <c r="EV99" s="23"/>
      <c r="EW99" s="23"/>
      <c r="EX99" s="23"/>
      <c r="EY99" s="23"/>
      <c r="FB99" s="23"/>
      <c r="FC99" s="23"/>
      <c r="FD99" s="23"/>
      <c r="FE99" s="23"/>
      <c r="FF99" s="23"/>
      <c r="FG99" s="23"/>
      <c r="FH99" s="23"/>
      <c r="FI99" s="23"/>
      <c r="FJ99" s="23"/>
    </row>
    <row r="100" spans="1:166">
      <c r="A100" s="6">
        <v>3</v>
      </c>
      <c r="B100" s="37" t="s">
        <v>2</v>
      </c>
      <c r="C100" s="6">
        <v>36</v>
      </c>
      <c r="E100" s="5">
        <f>Таблица1[[#This Row],[weight_to_move_mm2]]*0.1525</f>
        <v>0</v>
      </c>
      <c r="F100" s="6"/>
      <c r="G100" s="103">
        <v>25</v>
      </c>
      <c r="H100" s="5">
        <f>Таблица1[[#This Row],[weight_to_move_mm22]]*0.1525</f>
        <v>3.8125</v>
      </c>
      <c r="I100" s="103">
        <v>2</v>
      </c>
      <c r="J100" s="5">
        <f>Таблица1[[#This Row],[mass_to_move_mg]]*Таблица1[[#This Row],[Moving_intensity_drying]]</f>
        <v>0</v>
      </c>
      <c r="K100" s="6">
        <f>Таблица1[[#This Row],[mass_to_move_mg2]]*Таблица1[[#This Row],[Moving_intensity_wetting]]</f>
        <v>7.625</v>
      </c>
      <c r="L100" s="5">
        <f>MAX(Таблица1[[#This Row],[mass_to_move_mg]],Таблица1[[#This Row],[mass_to_move_mg2]])</f>
        <v>3.8125</v>
      </c>
      <c r="N100" s="5">
        <f>Таблица1[[#This Row],[max_mass]]*Таблица1[[#This Row],[max_moving_intentity]]</f>
        <v>0</v>
      </c>
      <c r="O100" s="5"/>
      <c r="P100" s="5"/>
      <c r="Q100" s="6"/>
      <c r="R100" s="8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R100" s="23"/>
      <c r="ES100" s="23"/>
      <c r="ET100" s="23"/>
      <c r="EU100" s="23"/>
      <c r="EV100" s="23"/>
      <c r="EW100" s="23"/>
      <c r="EX100" s="23"/>
      <c r="EY100" s="23"/>
      <c r="FB100" s="23"/>
      <c r="FC100" s="23"/>
      <c r="FD100" s="23"/>
      <c r="FE100" s="23"/>
      <c r="FF100" s="23"/>
      <c r="FG100" s="23"/>
      <c r="FH100" s="23"/>
      <c r="FI100" s="23"/>
      <c r="FJ100" s="23"/>
    </row>
    <row r="101" spans="1:166">
      <c r="A101" s="6">
        <v>3</v>
      </c>
      <c r="B101" s="37" t="s">
        <v>2</v>
      </c>
      <c r="C101" s="6">
        <v>37</v>
      </c>
      <c r="E101" s="5">
        <f>Таблица1[[#This Row],[weight_to_move_mm2]]*0.1525</f>
        <v>0</v>
      </c>
      <c r="F101" s="6"/>
      <c r="G101" s="5">
        <v>25</v>
      </c>
      <c r="H101" s="5">
        <f>Таблица1[[#This Row],[weight_to_move_mm22]]*0.1525</f>
        <v>3.8125</v>
      </c>
      <c r="I101" s="5">
        <v>2</v>
      </c>
      <c r="J101" s="5">
        <f>Таблица1[[#This Row],[mass_to_move_mg]]*Таблица1[[#This Row],[Moving_intensity_drying]]</f>
        <v>0</v>
      </c>
      <c r="K101" s="6">
        <f>Таблица1[[#This Row],[mass_to_move_mg2]]*Таблица1[[#This Row],[Moving_intensity_wetting]]</f>
        <v>7.625</v>
      </c>
      <c r="L101" s="5">
        <f>MAX(Таблица1[[#This Row],[mass_to_move_mg]],Таблица1[[#This Row],[mass_to_move_mg2]])</f>
        <v>3.8125</v>
      </c>
      <c r="N101" s="5">
        <f>Таблица1[[#This Row],[max_mass]]*Таблица1[[#This Row],[max_moving_intentity]]</f>
        <v>0</v>
      </c>
      <c r="O101" s="5"/>
      <c r="P101" s="5"/>
      <c r="Q101" s="6"/>
      <c r="R101" s="8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R101" s="23"/>
      <c r="ES101" s="23"/>
      <c r="ET101" s="23"/>
      <c r="EU101" s="23"/>
      <c r="EV101" s="23"/>
      <c r="EW101" s="23"/>
      <c r="EX101" s="23"/>
      <c r="EY101" s="23"/>
      <c r="FB101" s="23"/>
      <c r="FC101" s="23"/>
      <c r="FD101" s="23"/>
      <c r="FE101" s="23"/>
      <c r="FF101" s="23"/>
      <c r="FG101" s="23"/>
      <c r="FH101" s="23"/>
      <c r="FI101" s="23"/>
      <c r="FJ101" s="23"/>
    </row>
    <row r="102" spans="1:166">
      <c r="A102" s="6">
        <v>3</v>
      </c>
      <c r="B102" s="37" t="s">
        <v>2</v>
      </c>
      <c r="C102" s="6">
        <v>38</v>
      </c>
      <c r="E102" s="5">
        <f>Таблица1[[#This Row],[weight_to_move_mm2]]*0.1525</f>
        <v>0</v>
      </c>
      <c r="F102" s="6"/>
      <c r="G102" s="103">
        <v>25</v>
      </c>
      <c r="H102" s="5">
        <f>Таблица1[[#This Row],[weight_to_move_mm22]]*0.1525</f>
        <v>3.8125</v>
      </c>
      <c r="I102" s="103">
        <v>2</v>
      </c>
      <c r="J102" s="5">
        <f>Таблица1[[#This Row],[mass_to_move_mg]]*Таблица1[[#This Row],[Moving_intensity_drying]]</f>
        <v>0</v>
      </c>
      <c r="K102" s="6">
        <f>Таблица1[[#This Row],[mass_to_move_mg2]]*Таблица1[[#This Row],[Moving_intensity_wetting]]</f>
        <v>7.625</v>
      </c>
      <c r="L102" s="5">
        <f>MAX(Таблица1[[#This Row],[mass_to_move_mg]],Таблица1[[#This Row],[mass_to_move_mg2]])</f>
        <v>3.8125</v>
      </c>
      <c r="N102" s="5">
        <f>Таблица1[[#This Row],[max_mass]]*Таблица1[[#This Row],[max_moving_intentity]]</f>
        <v>0</v>
      </c>
      <c r="O102" s="5"/>
      <c r="P102" s="5"/>
      <c r="Q102" s="6"/>
      <c r="R102" s="8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R102" s="23"/>
      <c r="ES102" s="23"/>
      <c r="ET102" s="23"/>
      <c r="EU102" s="23"/>
      <c r="EV102" s="23"/>
      <c r="EW102" s="23"/>
      <c r="EX102" s="23"/>
      <c r="EY102" s="23"/>
      <c r="FB102" s="23"/>
      <c r="FC102" s="23"/>
      <c r="FD102" s="23"/>
      <c r="FE102" s="23"/>
      <c r="FF102" s="23"/>
      <c r="FG102" s="23"/>
      <c r="FH102" s="23"/>
      <c r="FI102" s="23"/>
      <c r="FJ102" s="23"/>
    </row>
    <row r="103" spans="1:166">
      <c r="A103" s="6">
        <v>3</v>
      </c>
      <c r="B103" s="37" t="s">
        <v>2</v>
      </c>
      <c r="C103" s="6">
        <v>39</v>
      </c>
      <c r="E103" s="5">
        <f>Таблица1[[#This Row],[weight_to_move_mm2]]*0.1525</f>
        <v>0</v>
      </c>
      <c r="F103" s="6"/>
      <c r="G103" s="5">
        <v>25</v>
      </c>
      <c r="H103" s="5">
        <f>Таблица1[[#This Row],[weight_to_move_mm22]]*0.1525</f>
        <v>3.8125</v>
      </c>
      <c r="I103" s="5">
        <v>2</v>
      </c>
      <c r="J103" s="5">
        <f>Таблица1[[#This Row],[mass_to_move_mg]]*Таблица1[[#This Row],[Moving_intensity_drying]]</f>
        <v>0</v>
      </c>
      <c r="K103" s="6">
        <f>Таблица1[[#This Row],[mass_to_move_mg2]]*Таблица1[[#This Row],[Moving_intensity_wetting]]</f>
        <v>7.625</v>
      </c>
      <c r="L103" s="5">
        <f>MAX(Таблица1[[#This Row],[mass_to_move_mg]],Таблица1[[#This Row],[mass_to_move_mg2]])</f>
        <v>3.8125</v>
      </c>
      <c r="N103" s="5">
        <f>Таблица1[[#This Row],[max_mass]]*Таблица1[[#This Row],[max_moving_intentity]]</f>
        <v>0</v>
      </c>
      <c r="O103" s="5"/>
      <c r="P103" s="5"/>
      <c r="Q103" s="6"/>
      <c r="R103" s="8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R103" s="23"/>
      <c r="ES103" s="23"/>
      <c r="ET103" s="23"/>
      <c r="EU103" s="23"/>
      <c r="EV103" s="23"/>
      <c r="EW103" s="23"/>
      <c r="EX103" s="23"/>
      <c r="EY103" s="23"/>
      <c r="FB103" s="23"/>
      <c r="FC103" s="23"/>
      <c r="FD103" s="23"/>
      <c r="FE103" s="23"/>
      <c r="FF103" s="23"/>
      <c r="FG103" s="23"/>
      <c r="FH103" s="23"/>
      <c r="FI103" s="23"/>
      <c r="FJ103" s="23"/>
    </row>
    <row r="104" spans="1:166">
      <c r="A104" s="6">
        <v>3</v>
      </c>
      <c r="B104" s="37" t="s">
        <v>2</v>
      </c>
      <c r="C104" s="6">
        <v>40</v>
      </c>
      <c r="E104" s="5">
        <f>Таблица1[[#This Row],[weight_to_move_mm2]]*0.1525</f>
        <v>0</v>
      </c>
      <c r="F104" s="6"/>
      <c r="G104" s="103">
        <v>25</v>
      </c>
      <c r="H104" s="5">
        <f>Таблица1[[#This Row],[weight_to_move_mm22]]*0.1525</f>
        <v>3.8125</v>
      </c>
      <c r="I104" s="103">
        <v>2</v>
      </c>
      <c r="J104" s="5">
        <f>Таблица1[[#This Row],[mass_to_move_mg]]*Таблица1[[#This Row],[Moving_intensity_drying]]</f>
        <v>0</v>
      </c>
      <c r="K104" s="6">
        <f>Таблица1[[#This Row],[mass_to_move_mg2]]*Таблица1[[#This Row],[Moving_intensity_wetting]]</f>
        <v>7.625</v>
      </c>
      <c r="L104" s="5">
        <f>MAX(Таблица1[[#This Row],[mass_to_move_mg]],Таблица1[[#This Row],[mass_to_move_mg2]])</f>
        <v>3.8125</v>
      </c>
      <c r="N104" s="5">
        <f>Таблица1[[#This Row],[max_mass]]*Таблица1[[#This Row],[max_moving_intentity]]</f>
        <v>0</v>
      </c>
      <c r="O104" s="5"/>
      <c r="P104" s="5"/>
      <c r="Q104" s="6"/>
      <c r="R104" s="8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R104" s="23"/>
      <c r="ES104" s="23"/>
      <c r="ET104" s="23"/>
      <c r="EU104" s="23"/>
      <c r="EV104" s="23"/>
      <c r="EW104" s="23"/>
      <c r="EX104" s="23"/>
      <c r="EY104" s="23"/>
      <c r="FB104" s="23"/>
      <c r="FC104" s="23"/>
      <c r="FD104" s="23"/>
      <c r="FE104" s="23"/>
      <c r="FF104" s="23"/>
      <c r="FG104" s="23"/>
      <c r="FH104" s="23"/>
      <c r="FI104" s="23"/>
      <c r="FJ104" s="23"/>
    </row>
    <row r="105" spans="1:166">
      <c r="A105" s="6">
        <v>3</v>
      </c>
      <c r="B105" s="37" t="s">
        <v>2</v>
      </c>
      <c r="C105" s="6">
        <v>41</v>
      </c>
      <c r="E105" s="5">
        <f>Таблица1[[#This Row],[weight_to_move_mm2]]*0.1525</f>
        <v>0</v>
      </c>
      <c r="F105" s="6"/>
      <c r="G105" s="5">
        <v>25</v>
      </c>
      <c r="H105" s="5">
        <f>Таблица1[[#This Row],[weight_to_move_mm22]]*0.1525</f>
        <v>3.8125</v>
      </c>
      <c r="I105" s="5">
        <v>2</v>
      </c>
      <c r="J105" s="5">
        <f>Таблица1[[#This Row],[mass_to_move_mg]]*Таблица1[[#This Row],[Moving_intensity_drying]]</f>
        <v>0</v>
      </c>
      <c r="K105" s="6">
        <f>Таблица1[[#This Row],[mass_to_move_mg2]]*Таблица1[[#This Row],[Moving_intensity_wetting]]</f>
        <v>7.625</v>
      </c>
      <c r="L105" s="5">
        <f>MAX(Таблица1[[#This Row],[mass_to_move_mg]],Таблица1[[#This Row],[mass_to_move_mg2]])</f>
        <v>3.8125</v>
      </c>
      <c r="N105" s="5">
        <f>Таблица1[[#This Row],[max_mass]]*Таблица1[[#This Row],[max_moving_intentity]]</f>
        <v>0</v>
      </c>
      <c r="O105" s="5"/>
      <c r="P105" s="5"/>
      <c r="Q105" s="6"/>
      <c r="R105" s="8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R105" s="23"/>
      <c r="ES105" s="23"/>
      <c r="ET105" s="23"/>
      <c r="EU105" s="23"/>
      <c r="EV105" s="23"/>
      <c r="EW105" s="23"/>
      <c r="EX105" s="23"/>
      <c r="EY105" s="23"/>
      <c r="FB105" s="23"/>
      <c r="FC105" s="23"/>
      <c r="FD105" s="23"/>
      <c r="FE105" s="23"/>
      <c r="FF105" s="23"/>
      <c r="FG105" s="23"/>
      <c r="FH105" s="23"/>
      <c r="FI105" s="23"/>
      <c r="FJ105" s="23"/>
    </row>
    <row r="106" spans="1:166">
      <c r="A106" s="6">
        <v>3</v>
      </c>
      <c r="B106" s="37" t="s">
        <v>2</v>
      </c>
      <c r="C106" s="6">
        <v>42</v>
      </c>
      <c r="E106" s="5">
        <f>Таблица1[[#This Row],[weight_to_move_mm2]]*0.1525</f>
        <v>0</v>
      </c>
      <c r="F106" s="6"/>
      <c r="G106" s="103">
        <v>25</v>
      </c>
      <c r="H106" s="5">
        <f>Таблица1[[#This Row],[weight_to_move_mm22]]*0.1525</f>
        <v>3.8125</v>
      </c>
      <c r="I106" s="103">
        <v>2</v>
      </c>
      <c r="J106" s="5">
        <f>Таблица1[[#This Row],[mass_to_move_mg]]*Таблица1[[#This Row],[Moving_intensity_drying]]</f>
        <v>0</v>
      </c>
      <c r="K106" s="6">
        <f>Таблица1[[#This Row],[mass_to_move_mg2]]*Таблица1[[#This Row],[Moving_intensity_wetting]]</f>
        <v>7.625</v>
      </c>
      <c r="L106" s="5">
        <f>MAX(Таблица1[[#This Row],[mass_to_move_mg]],Таблица1[[#This Row],[mass_to_move_mg2]])</f>
        <v>3.8125</v>
      </c>
      <c r="N106" s="5">
        <f>Таблица1[[#This Row],[max_mass]]*Таблица1[[#This Row],[max_moving_intentity]]</f>
        <v>0</v>
      </c>
      <c r="O106" s="5"/>
      <c r="P106" s="5"/>
      <c r="Q106" s="6"/>
      <c r="R106" s="8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R106" s="23"/>
      <c r="ES106" s="23"/>
      <c r="ET106" s="23"/>
      <c r="EU106" s="23"/>
      <c r="EV106" s="23"/>
      <c r="EW106" s="23"/>
      <c r="EX106" s="23"/>
      <c r="EY106" s="23"/>
      <c r="FB106" s="23"/>
      <c r="FC106" s="23"/>
      <c r="FD106" s="23"/>
      <c r="FE106" s="23"/>
      <c r="FF106" s="23"/>
      <c r="FG106" s="23"/>
      <c r="FH106" s="23"/>
      <c r="FI106" s="23"/>
      <c r="FJ106" s="23"/>
    </row>
    <row r="107" spans="1:166">
      <c r="A107" s="6">
        <v>3</v>
      </c>
      <c r="B107" s="37" t="s">
        <v>2</v>
      </c>
      <c r="C107" s="6">
        <v>43</v>
      </c>
      <c r="E107" s="5">
        <f>Таблица1[[#This Row],[weight_to_move_mm2]]*0.1525</f>
        <v>0</v>
      </c>
      <c r="F107" s="6"/>
      <c r="G107" s="5">
        <v>25</v>
      </c>
      <c r="H107" s="5">
        <f>Таблица1[[#This Row],[weight_to_move_mm22]]*0.1525</f>
        <v>3.8125</v>
      </c>
      <c r="I107" s="5">
        <v>2</v>
      </c>
      <c r="J107" s="5">
        <f>Таблица1[[#This Row],[mass_to_move_mg]]*Таблица1[[#This Row],[Moving_intensity_drying]]</f>
        <v>0</v>
      </c>
      <c r="K107" s="6">
        <f>Таблица1[[#This Row],[mass_to_move_mg2]]*Таблица1[[#This Row],[Moving_intensity_wetting]]</f>
        <v>7.625</v>
      </c>
      <c r="L107" s="5">
        <f>MAX(Таблица1[[#This Row],[mass_to_move_mg]],Таблица1[[#This Row],[mass_to_move_mg2]])</f>
        <v>3.8125</v>
      </c>
      <c r="N107" s="5">
        <f>Таблица1[[#This Row],[max_mass]]*Таблица1[[#This Row],[max_moving_intentity]]</f>
        <v>0</v>
      </c>
      <c r="O107" s="5"/>
      <c r="P107" s="5"/>
      <c r="Q107" s="6"/>
      <c r="R107" s="8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R107" s="23"/>
      <c r="ES107" s="23"/>
      <c r="ET107" s="23"/>
      <c r="EU107" s="23"/>
      <c r="EV107" s="23"/>
      <c r="EW107" s="23"/>
      <c r="EX107" s="23"/>
      <c r="EY107" s="23"/>
      <c r="FB107" s="23"/>
      <c r="FC107" s="23"/>
      <c r="FD107" s="23"/>
      <c r="FE107" s="23"/>
      <c r="FF107" s="23"/>
      <c r="FG107" s="23"/>
      <c r="FH107" s="23"/>
      <c r="FI107" s="23"/>
      <c r="FJ107" s="23"/>
    </row>
    <row r="108" spans="1:166">
      <c r="A108" s="6">
        <v>3</v>
      </c>
      <c r="B108" s="37" t="s">
        <v>2</v>
      </c>
      <c r="C108" s="6">
        <v>44</v>
      </c>
      <c r="E108" s="5">
        <f>Таблица1[[#This Row],[weight_to_move_mm2]]*0.1525</f>
        <v>0</v>
      </c>
      <c r="F108" s="6"/>
      <c r="G108" s="103">
        <v>25</v>
      </c>
      <c r="H108" s="5">
        <f>Таблица1[[#This Row],[weight_to_move_mm22]]*0.1525</f>
        <v>3.8125</v>
      </c>
      <c r="I108" s="103">
        <v>2</v>
      </c>
      <c r="J108" s="5">
        <f>Таблица1[[#This Row],[mass_to_move_mg]]*Таблица1[[#This Row],[Moving_intensity_drying]]</f>
        <v>0</v>
      </c>
      <c r="K108" s="6">
        <f>Таблица1[[#This Row],[mass_to_move_mg2]]*Таблица1[[#This Row],[Moving_intensity_wetting]]</f>
        <v>7.625</v>
      </c>
      <c r="L108" s="5">
        <f>MAX(Таблица1[[#This Row],[mass_to_move_mg]],Таблица1[[#This Row],[mass_to_move_mg2]])</f>
        <v>3.8125</v>
      </c>
      <c r="N108" s="5">
        <f>Таблица1[[#This Row],[max_mass]]*Таблица1[[#This Row],[max_moving_intentity]]</f>
        <v>0</v>
      </c>
      <c r="O108" s="5"/>
      <c r="P108" s="5"/>
      <c r="Q108" s="6"/>
      <c r="R108" s="8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R108" s="23"/>
      <c r="ES108" s="23"/>
      <c r="ET108" s="23"/>
      <c r="EU108" s="23"/>
      <c r="EV108" s="23"/>
      <c r="EW108" s="23"/>
      <c r="EX108" s="23"/>
      <c r="EY108" s="23"/>
      <c r="FB108" s="23"/>
      <c r="FC108" s="23"/>
      <c r="FD108" s="23"/>
      <c r="FE108" s="23"/>
      <c r="FF108" s="23"/>
      <c r="FG108" s="23"/>
      <c r="FH108" s="23"/>
      <c r="FI108" s="23"/>
      <c r="FJ108" s="23"/>
    </row>
    <row r="109" spans="1:166">
      <c r="A109" s="6">
        <v>3</v>
      </c>
      <c r="B109" s="37" t="s">
        <v>2</v>
      </c>
      <c r="C109" s="6">
        <v>45</v>
      </c>
      <c r="E109" s="5">
        <f>Таблица1[[#This Row],[weight_to_move_mm2]]*0.1525</f>
        <v>0</v>
      </c>
      <c r="F109" s="6"/>
      <c r="G109" s="5">
        <v>25</v>
      </c>
      <c r="H109" s="5">
        <f>Таблица1[[#This Row],[weight_to_move_mm22]]*0.1525</f>
        <v>3.8125</v>
      </c>
      <c r="I109" s="5">
        <v>2</v>
      </c>
      <c r="J109" s="5">
        <f>Таблица1[[#This Row],[mass_to_move_mg]]*Таблица1[[#This Row],[Moving_intensity_drying]]</f>
        <v>0</v>
      </c>
      <c r="K109" s="6">
        <f>Таблица1[[#This Row],[mass_to_move_mg2]]*Таблица1[[#This Row],[Moving_intensity_wetting]]</f>
        <v>7.625</v>
      </c>
      <c r="L109" s="5">
        <f>MAX(Таблица1[[#This Row],[mass_to_move_mg]],Таблица1[[#This Row],[mass_to_move_mg2]])</f>
        <v>3.8125</v>
      </c>
      <c r="N109" s="5">
        <f>Таблица1[[#This Row],[max_mass]]*Таблица1[[#This Row],[max_moving_intentity]]</f>
        <v>0</v>
      </c>
      <c r="O109" s="5"/>
      <c r="P109" s="5"/>
      <c r="Q109" s="6"/>
      <c r="R109" s="8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R109" s="23"/>
      <c r="ES109" s="23"/>
      <c r="ET109" s="23"/>
      <c r="EU109" s="23"/>
      <c r="EV109" s="23"/>
      <c r="EW109" s="23"/>
      <c r="EX109" s="23"/>
      <c r="EY109" s="23"/>
      <c r="FB109" s="23"/>
      <c r="FC109" s="23"/>
      <c r="FD109" s="23"/>
      <c r="FE109" s="23"/>
      <c r="FF109" s="23"/>
      <c r="FG109" s="23"/>
      <c r="FH109" s="23"/>
      <c r="FI109" s="23"/>
      <c r="FJ109" s="23"/>
    </row>
    <row r="110" spans="1:166">
      <c r="A110" s="6">
        <v>3</v>
      </c>
      <c r="B110" s="37" t="s">
        <v>2</v>
      </c>
      <c r="C110" s="6">
        <v>46</v>
      </c>
      <c r="E110" s="5">
        <f>Таблица1[[#This Row],[weight_to_move_mm2]]*0.1525</f>
        <v>0</v>
      </c>
      <c r="F110" s="6"/>
      <c r="G110" s="103">
        <v>25</v>
      </c>
      <c r="H110" s="5">
        <f>Таблица1[[#This Row],[weight_to_move_mm22]]*0.1525</f>
        <v>3.8125</v>
      </c>
      <c r="I110" s="103">
        <v>3</v>
      </c>
      <c r="J110" s="5">
        <f>Таблица1[[#This Row],[mass_to_move_mg]]*Таблица1[[#This Row],[Moving_intensity_drying]]</f>
        <v>0</v>
      </c>
      <c r="K110" s="6">
        <f>Таблица1[[#This Row],[mass_to_move_mg2]]*Таблица1[[#This Row],[Moving_intensity_wetting]]</f>
        <v>11.4375</v>
      </c>
      <c r="L110" s="5">
        <f>MAX(Таблица1[[#This Row],[mass_to_move_mg]],Таблица1[[#This Row],[mass_to_move_mg2]])</f>
        <v>3.8125</v>
      </c>
      <c r="N110" s="5">
        <f>Таблица1[[#This Row],[max_mass]]*Таблица1[[#This Row],[max_moving_intentity]]</f>
        <v>0</v>
      </c>
      <c r="O110" s="5"/>
      <c r="P110" s="5"/>
      <c r="Q110" s="6"/>
      <c r="R110" s="8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R110" s="23"/>
      <c r="ES110" s="23"/>
      <c r="ET110" s="23"/>
      <c r="EU110" s="23"/>
      <c r="EV110" s="23"/>
      <c r="EW110" s="23"/>
      <c r="EX110" s="23"/>
      <c r="EY110" s="23"/>
      <c r="FB110" s="23"/>
      <c r="FC110" s="23"/>
      <c r="FD110" s="23"/>
      <c r="FE110" s="23"/>
      <c r="FF110" s="23"/>
      <c r="FG110" s="23"/>
      <c r="FH110" s="23"/>
      <c r="FI110" s="23"/>
      <c r="FJ110" s="23"/>
    </row>
    <row r="111" spans="1:166">
      <c r="A111" s="6">
        <v>3</v>
      </c>
      <c r="B111" s="37" t="s">
        <v>2</v>
      </c>
      <c r="C111" s="6">
        <v>47</v>
      </c>
      <c r="E111" s="5">
        <f>Таблица1[[#This Row],[weight_to_move_mm2]]*0.1525</f>
        <v>0</v>
      </c>
      <c r="F111" s="6"/>
      <c r="G111" s="5">
        <v>25</v>
      </c>
      <c r="H111" s="5">
        <f>Таблица1[[#This Row],[weight_to_move_mm22]]*0.1525</f>
        <v>3.8125</v>
      </c>
      <c r="I111" s="5">
        <v>3</v>
      </c>
      <c r="J111" s="5">
        <f>Таблица1[[#This Row],[mass_to_move_mg]]*Таблица1[[#This Row],[Moving_intensity_drying]]</f>
        <v>0</v>
      </c>
      <c r="K111" s="6">
        <f>Таблица1[[#This Row],[mass_to_move_mg2]]*Таблица1[[#This Row],[Moving_intensity_wetting]]</f>
        <v>11.4375</v>
      </c>
      <c r="L111" s="5">
        <f>MAX(Таблица1[[#This Row],[mass_to_move_mg]],Таблица1[[#This Row],[mass_to_move_mg2]])</f>
        <v>3.8125</v>
      </c>
      <c r="N111" s="5">
        <f>Таблица1[[#This Row],[max_mass]]*Таблица1[[#This Row],[max_moving_intentity]]</f>
        <v>0</v>
      </c>
      <c r="O111" s="5"/>
      <c r="P111" s="5"/>
      <c r="Q111" s="6"/>
      <c r="R111" s="8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R111" s="23"/>
      <c r="ES111" s="23"/>
      <c r="ET111" s="23"/>
      <c r="EU111" s="23"/>
      <c r="EV111" s="23"/>
      <c r="EW111" s="23"/>
      <c r="EX111" s="23"/>
      <c r="EY111" s="23"/>
      <c r="FB111" s="23"/>
      <c r="FC111" s="23"/>
      <c r="FD111" s="23"/>
      <c r="FE111" s="23"/>
      <c r="FF111" s="23"/>
      <c r="FG111" s="23"/>
      <c r="FH111" s="23"/>
      <c r="FI111" s="23"/>
      <c r="FJ111" s="23"/>
    </row>
    <row r="112" spans="1:166">
      <c r="A112" s="6">
        <v>3</v>
      </c>
      <c r="B112" s="37" t="s">
        <v>2</v>
      </c>
      <c r="C112" s="6">
        <v>48</v>
      </c>
      <c r="E112" s="5">
        <f>Таблица1[[#This Row],[weight_to_move_mm2]]*0.1525</f>
        <v>0</v>
      </c>
      <c r="F112" s="6"/>
      <c r="G112" s="103">
        <v>25</v>
      </c>
      <c r="H112" s="5">
        <f>Таблица1[[#This Row],[weight_to_move_mm22]]*0.1525</f>
        <v>3.8125</v>
      </c>
      <c r="I112" s="103">
        <v>3</v>
      </c>
      <c r="J112" s="5">
        <f>Таблица1[[#This Row],[mass_to_move_mg]]*Таблица1[[#This Row],[Moving_intensity_drying]]</f>
        <v>0</v>
      </c>
      <c r="K112" s="6">
        <f>Таблица1[[#This Row],[mass_to_move_mg2]]*Таблица1[[#This Row],[Moving_intensity_wetting]]</f>
        <v>11.4375</v>
      </c>
      <c r="L112" s="5">
        <f>MAX(Таблица1[[#This Row],[mass_to_move_mg]],Таблица1[[#This Row],[mass_to_move_mg2]])</f>
        <v>3.8125</v>
      </c>
      <c r="N112" s="5">
        <f>Таблица1[[#This Row],[max_mass]]*Таблица1[[#This Row],[max_moving_intentity]]</f>
        <v>0</v>
      </c>
      <c r="O112" s="5"/>
      <c r="P112" s="5"/>
      <c r="Q112" s="6"/>
      <c r="R112" s="8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R112" s="23"/>
      <c r="ES112" s="23"/>
      <c r="ET112" s="23"/>
      <c r="EU112" s="23"/>
      <c r="EV112" s="23"/>
      <c r="EW112" s="23"/>
      <c r="EX112" s="23"/>
      <c r="EY112" s="23"/>
      <c r="FB112" s="23"/>
      <c r="FC112" s="23"/>
      <c r="FD112" s="23"/>
      <c r="FE112" s="23"/>
      <c r="FF112" s="23"/>
      <c r="FG112" s="23"/>
      <c r="FH112" s="23"/>
      <c r="FI112" s="23"/>
      <c r="FJ112" s="23"/>
    </row>
    <row r="113" spans="1:166">
      <c r="A113" s="6">
        <v>3</v>
      </c>
      <c r="B113" s="37" t="s">
        <v>2</v>
      </c>
      <c r="C113" s="6">
        <v>49</v>
      </c>
      <c r="E113" s="5">
        <f>Таблица1[[#This Row],[weight_to_move_mm2]]*0.1525</f>
        <v>0</v>
      </c>
      <c r="F113" s="6"/>
      <c r="G113" s="5">
        <v>25</v>
      </c>
      <c r="H113" s="5">
        <f>Таблица1[[#This Row],[weight_to_move_mm22]]*0.1525</f>
        <v>3.8125</v>
      </c>
      <c r="I113" s="5">
        <v>3</v>
      </c>
      <c r="J113" s="5">
        <f>Таблица1[[#This Row],[mass_to_move_mg]]*Таблица1[[#This Row],[Moving_intensity_drying]]</f>
        <v>0</v>
      </c>
      <c r="K113" s="6">
        <f>Таблица1[[#This Row],[mass_to_move_mg2]]*Таблица1[[#This Row],[Moving_intensity_wetting]]</f>
        <v>11.4375</v>
      </c>
      <c r="L113" s="5">
        <f>MAX(Таблица1[[#This Row],[mass_to_move_mg]],Таблица1[[#This Row],[mass_to_move_mg2]])</f>
        <v>3.8125</v>
      </c>
      <c r="N113" s="5">
        <f>Таблица1[[#This Row],[max_mass]]*Таблица1[[#This Row],[max_moving_intentity]]</f>
        <v>0</v>
      </c>
      <c r="O113" s="5"/>
      <c r="P113" s="5"/>
      <c r="Q113" s="6"/>
      <c r="R113" s="8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R113" s="23"/>
      <c r="ES113" s="23"/>
      <c r="ET113" s="23"/>
      <c r="EU113" s="23"/>
      <c r="EV113" s="23"/>
      <c r="EW113" s="23"/>
      <c r="EX113" s="23"/>
      <c r="EY113" s="23"/>
      <c r="FB113" s="23"/>
      <c r="FC113" s="23"/>
      <c r="FD113" s="23"/>
      <c r="FE113" s="23"/>
      <c r="FF113" s="23"/>
      <c r="FG113" s="23"/>
      <c r="FH113" s="23"/>
      <c r="FI113" s="23"/>
      <c r="FJ113" s="23"/>
    </row>
    <row r="114" spans="1:166" ht="15" thickBot="1">
      <c r="A114" s="6">
        <v>3</v>
      </c>
      <c r="B114" s="109" t="s">
        <v>2</v>
      </c>
      <c r="C114" s="6">
        <v>50</v>
      </c>
      <c r="E114" s="5">
        <f>Таблица1[[#This Row],[weight_to_move_mm2]]*0.1525</f>
        <v>0</v>
      </c>
      <c r="F114" s="6"/>
      <c r="G114" s="104">
        <v>25</v>
      </c>
      <c r="H114" s="5">
        <f>Таблица1[[#This Row],[weight_to_move_mm22]]*0.1525</f>
        <v>3.8125</v>
      </c>
      <c r="I114" s="104">
        <v>3</v>
      </c>
      <c r="J114" s="5">
        <f>Таблица1[[#This Row],[mass_to_move_mg]]*Таблица1[[#This Row],[Moving_intensity_drying]]</f>
        <v>0</v>
      </c>
      <c r="K114" s="6">
        <f>Таблица1[[#This Row],[mass_to_move_mg2]]*Таблица1[[#This Row],[Moving_intensity_wetting]]</f>
        <v>11.4375</v>
      </c>
      <c r="L114" s="5">
        <f>MAX(Таблица1[[#This Row],[mass_to_move_mg]],Таблица1[[#This Row],[mass_to_move_mg2]])</f>
        <v>3.8125</v>
      </c>
      <c r="N114" s="5">
        <f>Таблица1[[#This Row],[max_mass]]*Таблица1[[#This Row],[max_moving_intentity]]</f>
        <v>0</v>
      </c>
      <c r="O114" s="5"/>
      <c r="P114" s="5"/>
      <c r="Q114" s="6"/>
      <c r="R114" s="8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R114" s="23"/>
      <c r="ES114" s="23"/>
      <c r="ET114" s="23"/>
      <c r="EU114" s="23"/>
      <c r="EV114" s="23"/>
      <c r="EW114" s="23"/>
      <c r="EX114" s="23"/>
      <c r="EY114" s="23"/>
      <c r="FB114" s="23"/>
      <c r="FC114" s="23"/>
      <c r="FD114" s="23"/>
      <c r="FE114" s="23"/>
      <c r="FF114" s="23"/>
      <c r="FG114" s="23"/>
      <c r="FH114" s="23"/>
      <c r="FI114" s="23"/>
      <c r="FJ114" s="23"/>
    </row>
    <row r="115" spans="1:166"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R115" s="23"/>
      <c r="ES115" s="23"/>
      <c r="ET115" s="23"/>
      <c r="EU115" s="23"/>
      <c r="EV115" s="23"/>
      <c r="EW115" s="23"/>
      <c r="EX115" s="23"/>
      <c r="EY115" s="23"/>
      <c r="FB115" s="23"/>
      <c r="FC115" s="23"/>
      <c r="FD115" s="23"/>
      <c r="FE115" s="23"/>
      <c r="FF115" s="23"/>
      <c r="FG115" s="23"/>
      <c r="FH115" s="23"/>
      <c r="FI115" s="23"/>
      <c r="FJ115" s="23"/>
    </row>
    <row r="116" spans="1:166"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R116" s="23"/>
      <c r="ES116" s="23"/>
      <c r="ET116" s="23"/>
      <c r="EU116" s="23"/>
      <c r="EV116" s="23"/>
      <c r="EW116" s="23"/>
      <c r="EX116" s="23"/>
      <c r="EY116" s="23"/>
      <c r="FB116" s="23"/>
      <c r="FC116" s="23"/>
      <c r="FD116" s="23"/>
      <c r="FE116" s="23"/>
      <c r="FF116" s="23"/>
      <c r="FG116" s="23"/>
      <c r="FH116" s="23"/>
      <c r="FI116" s="23"/>
      <c r="FJ116" s="23"/>
    </row>
    <row r="117" spans="1:166" ht="15" customHeight="1">
      <c r="K117" s="65"/>
      <c r="L117" s="65"/>
      <c r="M117" s="65"/>
      <c r="N117" s="65"/>
      <c r="O117" s="65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R117" s="23"/>
      <c r="ES117" s="23"/>
      <c r="ET117" s="23"/>
      <c r="EU117" s="23"/>
      <c r="EV117" s="23"/>
      <c r="EW117" s="23"/>
      <c r="EX117" s="23"/>
      <c r="EY117" s="23"/>
      <c r="FB117" s="23"/>
      <c r="FC117" s="23"/>
      <c r="FD117" s="23"/>
      <c r="FE117" s="23"/>
      <c r="FF117" s="23"/>
      <c r="FG117" s="23"/>
      <c r="FH117" s="23"/>
      <c r="FI117" s="23"/>
      <c r="FJ117" s="23"/>
    </row>
    <row r="118" spans="1:166" ht="15" customHeight="1">
      <c r="K118" s="65"/>
      <c r="L118" s="65"/>
      <c r="M118" s="65"/>
      <c r="N118" s="65"/>
      <c r="O118" s="65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R118" s="23"/>
      <c r="ES118" s="23"/>
      <c r="ET118" s="23"/>
      <c r="EU118" s="23"/>
      <c r="EV118" s="23"/>
      <c r="EW118" s="23"/>
      <c r="EX118" s="23"/>
      <c r="EY118" s="23"/>
      <c r="FB118" s="23"/>
      <c r="FC118" s="23"/>
      <c r="FD118" s="23"/>
      <c r="FE118" s="23"/>
      <c r="FF118" s="23"/>
      <c r="FG118" s="23"/>
      <c r="FH118" s="23"/>
      <c r="FI118" s="23"/>
      <c r="FJ118" s="23"/>
    </row>
    <row r="119" spans="1:166" ht="15" customHeight="1">
      <c r="K119" s="65"/>
      <c r="L119" s="65"/>
      <c r="M119" s="65"/>
      <c r="N119" s="65"/>
      <c r="O119" s="65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R119" s="23"/>
      <c r="ES119" s="23"/>
      <c r="ET119" s="23"/>
      <c r="EU119" s="23"/>
      <c r="EV119" s="23"/>
      <c r="EW119" s="23"/>
      <c r="EX119" s="23"/>
      <c r="EY119" s="23"/>
      <c r="FB119" s="23"/>
      <c r="FC119" s="23"/>
      <c r="FD119" s="23"/>
      <c r="FE119" s="23"/>
      <c r="FF119" s="23"/>
      <c r="FG119" s="23"/>
      <c r="FH119" s="23"/>
      <c r="FI119" s="23"/>
      <c r="FJ119" s="23"/>
    </row>
    <row r="120" spans="1:166" ht="15" customHeight="1">
      <c r="K120" s="65"/>
      <c r="L120" s="65"/>
      <c r="M120" s="65"/>
      <c r="N120" s="5"/>
      <c r="O120" s="5"/>
      <c r="P120" s="5"/>
      <c r="Q120" s="5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R120" s="23"/>
      <c r="ES120" s="23"/>
      <c r="ET120" s="23"/>
      <c r="EU120" s="23"/>
      <c r="EV120" s="23"/>
      <c r="EW120" s="23"/>
      <c r="EX120" s="23"/>
      <c r="EY120" s="23"/>
      <c r="FB120" s="23"/>
      <c r="FC120" s="23"/>
      <c r="FD120" s="23"/>
      <c r="FE120" s="23"/>
      <c r="FF120" s="23"/>
      <c r="FG120" s="23"/>
      <c r="FH120" s="23"/>
      <c r="FI120" s="23"/>
      <c r="FJ120" s="23"/>
    </row>
    <row r="121" spans="1:166" ht="15" customHeight="1">
      <c r="K121" s="65"/>
      <c r="L121" s="65"/>
      <c r="M121" s="65"/>
      <c r="N121" s="5"/>
      <c r="O121" s="5"/>
      <c r="P121" s="5"/>
      <c r="Q121" s="5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R121" s="23"/>
      <c r="ES121" s="23"/>
      <c r="ET121" s="23"/>
      <c r="EU121" s="23"/>
      <c r="EV121" s="23"/>
      <c r="EW121" s="23"/>
      <c r="EX121" s="23"/>
      <c r="EY121" s="23"/>
      <c r="FB121" s="23"/>
      <c r="FC121" s="23"/>
      <c r="FD121" s="23"/>
      <c r="FE121" s="23"/>
      <c r="FF121" s="23"/>
      <c r="FG121" s="23"/>
      <c r="FH121" s="23"/>
      <c r="FI121" s="23"/>
      <c r="FJ121" s="23"/>
    </row>
    <row r="122" spans="1:166" ht="15" customHeight="1">
      <c r="K122" s="65"/>
      <c r="L122" s="65"/>
      <c r="M122" s="65"/>
      <c r="N122" s="5"/>
      <c r="O122" s="5"/>
      <c r="P122" s="5"/>
      <c r="Q122" s="5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R122" s="23"/>
      <c r="ES122" s="23"/>
      <c r="ET122" s="23"/>
      <c r="EU122" s="23"/>
      <c r="EV122" s="23"/>
      <c r="EW122" s="23"/>
      <c r="EX122" s="23"/>
      <c r="EY122" s="23"/>
      <c r="FB122" s="23"/>
      <c r="FC122" s="23"/>
      <c r="FD122" s="23"/>
      <c r="FE122" s="23"/>
      <c r="FF122" s="23"/>
      <c r="FG122" s="23"/>
      <c r="FH122" s="23"/>
      <c r="FI122" s="23"/>
      <c r="FJ122" s="23"/>
    </row>
    <row r="123" spans="1:166" ht="15" customHeight="1">
      <c r="K123" s="65"/>
      <c r="L123" s="65"/>
      <c r="M123" s="65"/>
      <c r="N123" s="5"/>
      <c r="O123" s="5"/>
      <c r="P123" s="5"/>
      <c r="Q123" s="5"/>
      <c r="ER123" s="23"/>
      <c r="ES123" s="23"/>
      <c r="ET123" s="23"/>
      <c r="EU123" s="23"/>
      <c r="EV123" s="23"/>
      <c r="EW123" s="23"/>
      <c r="EX123" s="23"/>
      <c r="EY123" s="23"/>
    </row>
    <row r="124" spans="1:166" ht="15" customHeight="1">
      <c r="A124"/>
      <c r="B124"/>
      <c r="I124" s="103"/>
      <c r="J124" s="103"/>
      <c r="K124" s="65"/>
      <c r="L124" s="65"/>
      <c r="M124" s="65"/>
      <c r="N124" s="5"/>
      <c r="O124" s="5"/>
      <c r="P124" s="5"/>
      <c r="Q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</row>
    <row r="125" spans="1:166" ht="15" customHeight="1">
      <c r="A125"/>
      <c r="B125"/>
      <c r="K125" s="65"/>
      <c r="L125" s="65"/>
      <c r="M125" s="65"/>
      <c r="N125" s="65"/>
      <c r="O125" s="65"/>
    </row>
    <row r="126" spans="1:166" ht="15" customHeight="1">
      <c r="A126"/>
      <c r="B126"/>
      <c r="I126" s="103"/>
      <c r="J126" s="103"/>
      <c r="K126" s="65"/>
      <c r="L126" s="65"/>
      <c r="M126" s="65"/>
      <c r="N126" s="65"/>
      <c r="O126" s="65"/>
    </row>
    <row r="127" spans="1:166" ht="15" customHeight="1">
      <c r="A127"/>
      <c r="B127"/>
      <c r="K127" s="65"/>
      <c r="L127" s="65"/>
      <c r="M127" s="65"/>
      <c r="N127" s="65"/>
      <c r="O127" s="65"/>
    </row>
    <row r="128" spans="1:166">
      <c r="A128"/>
      <c r="B128"/>
      <c r="I128" s="103"/>
      <c r="J128" s="103"/>
    </row>
    <row r="129" spans="1:58">
      <c r="A129"/>
      <c r="B129"/>
    </row>
    <row r="130" spans="1:58">
      <c r="A130"/>
      <c r="B130"/>
      <c r="I130" s="103"/>
      <c r="J130" s="103"/>
    </row>
    <row r="131" spans="1:58">
      <c r="A131"/>
      <c r="B131"/>
    </row>
    <row r="132" spans="1:58">
      <c r="A132"/>
      <c r="B132"/>
      <c r="I132" s="103"/>
      <c r="J132" s="103"/>
    </row>
    <row r="133" spans="1:58">
      <c r="A133"/>
      <c r="B133"/>
    </row>
    <row r="134" spans="1:58">
      <c r="A134"/>
      <c r="B134"/>
      <c r="I134" s="103"/>
      <c r="J134" s="103"/>
    </row>
    <row r="135" spans="1:58">
      <c r="A135"/>
      <c r="B135"/>
    </row>
    <row r="136" spans="1:58">
      <c r="A136"/>
      <c r="B136"/>
      <c r="I136" s="103"/>
      <c r="J136" s="103"/>
    </row>
    <row r="137" spans="1:58">
      <c r="A137"/>
      <c r="B137"/>
    </row>
    <row r="138" spans="1:58">
      <c r="A138"/>
      <c r="B138"/>
      <c r="I138" s="103"/>
      <c r="J138" s="103"/>
    </row>
    <row r="139" spans="1:58">
      <c r="A139"/>
      <c r="B139"/>
    </row>
    <row r="140" spans="1:58">
      <c r="A140"/>
      <c r="B140"/>
      <c r="I140" s="103"/>
      <c r="J140" s="103"/>
    </row>
    <row r="141" spans="1:58">
      <c r="A141"/>
      <c r="B141"/>
    </row>
    <row r="142" spans="1:58">
      <c r="A142"/>
      <c r="B142"/>
      <c r="I142" s="103"/>
      <c r="J142" s="103"/>
    </row>
    <row r="143" spans="1:58" ht="15" thickBot="1">
      <c r="A143"/>
      <c r="B143"/>
    </row>
    <row r="144" spans="1:58" ht="15" thickBot="1">
      <c r="A144"/>
      <c r="B144"/>
      <c r="I144" s="103"/>
      <c r="J144" s="103"/>
      <c r="AE144" s="90" t="s">
        <v>6</v>
      </c>
      <c r="AF144" s="99" t="s">
        <v>8</v>
      </c>
      <c r="AG144" s="91" t="s">
        <v>9</v>
      </c>
      <c r="AH144" s="99" t="s">
        <v>7</v>
      </c>
      <c r="AI144" s="92" t="s">
        <v>41</v>
      </c>
      <c r="AJ144" s="99" t="s">
        <v>4</v>
      </c>
      <c r="AK144" s="24" t="s">
        <v>10</v>
      </c>
      <c r="AP144" s="44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45"/>
    </row>
    <row r="145" spans="1:58">
      <c r="A145"/>
      <c r="B145"/>
      <c r="AE145" s="93">
        <v>1.5249999999999999</v>
      </c>
      <c r="AF145" s="8">
        <v>0.76249999999999996</v>
      </c>
      <c r="AG145" s="5">
        <v>1.5249999999999999</v>
      </c>
      <c r="AH145" s="8">
        <v>0.76249999999999996</v>
      </c>
      <c r="AI145" s="89">
        <v>0</v>
      </c>
      <c r="AJ145" s="98">
        <v>9.15</v>
      </c>
      <c r="AK145" s="27">
        <v>9.15</v>
      </c>
      <c r="AP145" s="46"/>
      <c r="AQ145" s="23"/>
      <c r="AR145" s="23"/>
      <c r="AS145" s="23"/>
      <c r="AT145" s="23"/>
      <c r="AU145" s="23"/>
      <c r="AV145" s="102" t="s">
        <v>42</v>
      </c>
      <c r="AW145" s="23"/>
      <c r="AX145" s="23"/>
      <c r="AY145" s="23"/>
      <c r="AZ145" s="23"/>
      <c r="BA145" s="23"/>
      <c r="BB145" s="23"/>
      <c r="BC145" s="23"/>
      <c r="BD145" s="23"/>
      <c r="BE145" s="23"/>
      <c r="BF145" s="47"/>
    </row>
    <row r="146" spans="1:58">
      <c r="A146"/>
      <c r="B146"/>
      <c r="I146" s="103"/>
      <c r="J146" s="103"/>
      <c r="AE146" s="93">
        <v>0.76249999999999996</v>
      </c>
      <c r="AF146" s="8">
        <v>1.5249999999999999</v>
      </c>
      <c r="AG146" s="5">
        <v>2.2874999999999996</v>
      </c>
      <c r="AH146" s="8">
        <v>2.2874999999999996</v>
      </c>
      <c r="AI146" s="89">
        <v>0</v>
      </c>
      <c r="AJ146" s="98">
        <v>1.22</v>
      </c>
      <c r="AK146" s="27">
        <v>0.91500000000000004</v>
      </c>
      <c r="AP146" s="46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47"/>
    </row>
    <row r="147" spans="1:58">
      <c r="A147"/>
      <c r="B147"/>
      <c r="AE147" s="93">
        <v>0.76249999999999996</v>
      </c>
      <c r="AF147" s="8">
        <v>0.76249999999999996</v>
      </c>
      <c r="AG147" s="5">
        <v>1.5249999999999999</v>
      </c>
      <c r="AH147" s="8">
        <v>1.5249999999999999</v>
      </c>
      <c r="AI147" s="89">
        <v>0</v>
      </c>
      <c r="AJ147" s="98">
        <v>1.3725000000000001</v>
      </c>
      <c r="AK147" s="27">
        <v>0</v>
      </c>
      <c r="AP147" s="46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47"/>
    </row>
    <row r="148" spans="1:58">
      <c r="A148"/>
      <c r="B148"/>
      <c r="I148" s="103"/>
      <c r="J148" s="103"/>
      <c r="AE148" s="93">
        <v>1.5249999999999999</v>
      </c>
      <c r="AF148" s="8">
        <v>0</v>
      </c>
      <c r="AG148" s="5">
        <v>1.5249999999999999</v>
      </c>
      <c r="AH148" s="8">
        <v>0</v>
      </c>
      <c r="AI148" s="89">
        <v>0</v>
      </c>
      <c r="AJ148" s="98">
        <v>0.76249999999999996</v>
      </c>
      <c r="AK148" s="27">
        <v>0</v>
      </c>
      <c r="AP148" s="46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47"/>
    </row>
    <row r="149" spans="1:58">
      <c r="A149"/>
      <c r="B149"/>
      <c r="AE149" s="93">
        <v>4.5749999999999993</v>
      </c>
      <c r="AF149" s="8">
        <v>4.5749999999999993</v>
      </c>
      <c r="AG149" s="5">
        <v>3.05</v>
      </c>
      <c r="AH149" s="8">
        <v>3.05</v>
      </c>
      <c r="AI149" s="89">
        <v>0</v>
      </c>
      <c r="AJ149" s="98">
        <v>1.5249999999999999</v>
      </c>
      <c r="AK149" s="27">
        <v>4.5749999999999993</v>
      </c>
      <c r="AP149" s="46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47"/>
    </row>
    <row r="150" spans="1:58">
      <c r="A150"/>
      <c r="B150"/>
      <c r="C150" s="63"/>
      <c r="I150" s="103"/>
      <c r="J150" s="103"/>
      <c r="AE150" s="93">
        <v>3.05</v>
      </c>
      <c r="AF150" s="8">
        <v>1.5249999999999999</v>
      </c>
      <c r="AG150" s="5">
        <v>2.2875000000000001</v>
      </c>
      <c r="AH150" s="8">
        <v>4.5750000000000002</v>
      </c>
      <c r="AI150" s="89">
        <v>0</v>
      </c>
      <c r="AJ150" s="98">
        <v>1.5249999999999999</v>
      </c>
      <c r="AK150" s="27">
        <v>3.05</v>
      </c>
      <c r="AP150" s="46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47"/>
    </row>
    <row r="151" spans="1:58">
      <c r="A151"/>
      <c r="B151"/>
      <c r="AE151" s="93">
        <v>1.5249999999999999</v>
      </c>
      <c r="AF151" s="8">
        <v>3.05</v>
      </c>
      <c r="AG151" s="5">
        <v>3.05</v>
      </c>
      <c r="AH151" s="8">
        <v>4.5750000000000002</v>
      </c>
      <c r="AI151" s="89">
        <v>0</v>
      </c>
      <c r="AJ151" s="98">
        <v>3.05</v>
      </c>
      <c r="AK151" s="27">
        <v>1.5249999999999999</v>
      </c>
      <c r="AP151" s="46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47"/>
    </row>
    <row r="152" spans="1:58">
      <c r="A152"/>
      <c r="B152"/>
      <c r="I152" s="103"/>
      <c r="J152" s="103"/>
      <c r="AE152" s="93">
        <v>4.5749999999999993</v>
      </c>
      <c r="AF152" s="8">
        <v>2.2874999999999996</v>
      </c>
      <c r="AG152" s="5">
        <v>2.2875000000000001</v>
      </c>
      <c r="AH152" s="8">
        <v>4.5750000000000002</v>
      </c>
      <c r="AI152" s="89">
        <v>0</v>
      </c>
      <c r="AJ152" s="98">
        <v>3.05</v>
      </c>
      <c r="AK152" s="27">
        <v>4.5749999999999993</v>
      </c>
      <c r="AP152" s="46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47"/>
    </row>
    <row r="153" spans="1:58">
      <c r="A153"/>
      <c r="B153"/>
      <c r="AE153" s="93">
        <v>4.5749999999999993</v>
      </c>
      <c r="AF153" s="8">
        <v>1.5249999999999999</v>
      </c>
      <c r="AG153" s="5">
        <v>1.5249999999999999</v>
      </c>
      <c r="AH153" s="8">
        <v>4.5750000000000002</v>
      </c>
      <c r="AI153" s="89">
        <v>0</v>
      </c>
      <c r="AJ153" s="98">
        <v>0</v>
      </c>
      <c r="AK153" s="27">
        <v>1.5249999999999999</v>
      </c>
      <c r="AP153" s="46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47"/>
    </row>
    <row r="154" spans="1:58">
      <c r="A154"/>
      <c r="B154"/>
      <c r="I154" s="103"/>
      <c r="J154" s="103"/>
      <c r="AE154" s="93">
        <v>1.5249999999999999</v>
      </c>
      <c r="AF154" s="8">
        <v>1.5249999999999999</v>
      </c>
      <c r="AG154" s="5">
        <v>1.5249999999999999</v>
      </c>
      <c r="AH154" s="8">
        <v>4.5750000000000002</v>
      </c>
      <c r="AI154" s="89">
        <v>0</v>
      </c>
      <c r="AJ154" s="98">
        <v>1.5249999999999999</v>
      </c>
      <c r="AK154" s="27">
        <v>1.5249999999999999</v>
      </c>
      <c r="AP154" s="46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47"/>
    </row>
    <row r="155" spans="1:58">
      <c r="A155"/>
      <c r="B155"/>
      <c r="AE155" s="93">
        <v>0</v>
      </c>
      <c r="AF155" s="8">
        <v>1.5249999999999999</v>
      </c>
      <c r="AG155" s="5">
        <v>0</v>
      </c>
      <c r="AH155" s="8">
        <v>2.2875000000000001</v>
      </c>
      <c r="AI155" s="89">
        <v>0</v>
      </c>
      <c r="AJ155" s="98">
        <v>4.5749999999999993</v>
      </c>
      <c r="AK155" s="27">
        <v>1.5249999999999999</v>
      </c>
      <c r="AP155" s="46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47"/>
    </row>
    <row r="156" spans="1:58">
      <c r="A156"/>
      <c r="B156"/>
      <c r="I156" s="103"/>
      <c r="J156" s="103"/>
      <c r="AE156" s="93">
        <v>2.2875000000000001</v>
      </c>
      <c r="AF156" s="8">
        <v>6.8625000000000007</v>
      </c>
      <c r="AG156" s="5">
        <v>6.8625000000000007</v>
      </c>
      <c r="AH156" s="8">
        <v>0</v>
      </c>
      <c r="AI156" s="89">
        <v>0</v>
      </c>
      <c r="AJ156" s="98">
        <v>0.76249999999999996</v>
      </c>
      <c r="AK156" s="27">
        <v>0.76249999999999996</v>
      </c>
      <c r="AP156" s="46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47"/>
    </row>
    <row r="157" spans="1:58">
      <c r="A157"/>
      <c r="B157"/>
      <c r="AE157" s="93">
        <v>2.2875000000000001</v>
      </c>
      <c r="AF157" s="8">
        <v>2.2875000000000001</v>
      </c>
      <c r="AG157" s="5">
        <v>2.2875000000000001</v>
      </c>
      <c r="AH157" s="8">
        <v>3.05</v>
      </c>
      <c r="AI157" s="89">
        <v>0</v>
      </c>
      <c r="AJ157" s="98">
        <v>1.5249999999999999</v>
      </c>
      <c r="AK157" s="27">
        <v>3.05</v>
      </c>
      <c r="AP157" s="46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47"/>
    </row>
    <row r="158" spans="1:58">
      <c r="A158"/>
      <c r="B158"/>
      <c r="I158" s="103"/>
      <c r="J158" s="103"/>
      <c r="AE158" s="93">
        <v>2.2875000000000001</v>
      </c>
      <c r="AF158" s="8">
        <v>2.2875000000000001</v>
      </c>
      <c r="AG158" s="5">
        <v>3.05</v>
      </c>
      <c r="AH158" s="8">
        <v>6.1</v>
      </c>
      <c r="AI158" s="89">
        <v>0</v>
      </c>
      <c r="AJ158" s="98">
        <v>1.5249999999999999</v>
      </c>
      <c r="AK158" s="27">
        <v>2.2874999999999996</v>
      </c>
      <c r="AP158" s="46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47"/>
    </row>
    <row r="159" spans="1:58">
      <c r="A159"/>
      <c r="B159"/>
      <c r="AE159" s="93">
        <v>9.1499999999999986</v>
      </c>
      <c r="AF159" s="8">
        <v>4.5749999999999993</v>
      </c>
      <c r="AG159" s="5">
        <v>3.05</v>
      </c>
      <c r="AH159" s="8">
        <v>4.5750000000000002</v>
      </c>
      <c r="AI159" s="89">
        <v>4.6825000000000001</v>
      </c>
      <c r="AJ159" s="98">
        <v>1.5249999999999999</v>
      </c>
      <c r="AK159" s="27">
        <v>0.76249999999999996</v>
      </c>
      <c r="AP159" s="46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47"/>
    </row>
    <row r="160" spans="1:58">
      <c r="A160"/>
      <c r="B160"/>
      <c r="I160" s="103"/>
      <c r="J160" s="103"/>
      <c r="AE160" s="93">
        <v>9.1499999999999986</v>
      </c>
      <c r="AF160" s="8">
        <v>6.1</v>
      </c>
      <c r="AG160" s="5">
        <v>3.05</v>
      </c>
      <c r="AH160" s="8">
        <v>9.1499999999999986</v>
      </c>
      <c r="AI160" s="89">
        <v>4.6825000000000001</v>
      </c>
      <c r="AJ160" s="98">
        <v>3.05</v>
      </c>
      <c r="AK160" s="27">
        <v>0</v>
      </c>
      <c r="AP160" s="46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47"/>
    </row>
    <row r="161" spans="1:58">
      <c r="A161"/>
      <c r="B161"/>
      <c r="AE161" s="93">
        <v>9.1499999999999986</v>
      </c>
      <c r="AF161" s="8">
        <v>3.05</v>
      </c>
      <c r="AG161" s="5">
        <v>6.1</v>
      </c>
      <c r="AH161" s="8">
        <v>6.1</v>
      </c>
      <c r="AI161" s="89">
        <v>4.6825000000000001</v>
      </c>
      <c r="AJ161" s="98">
        <v>3.05</v>
      </c>
      <c r="AK161" s="27">
        <v>3.05</v>
      </c>
      <c r="AP161" s="46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47"/>
    </row>
    <row r="162" spans="1:58">
      <c r="I162" s="103"/>
      <c r="J162" s="103"/>
      <c r="AE162" s="93">
        <v>6.1</v>
      </c>
      <c r="AF162" s="8">
        <v>3.05</v>
      </c>
      <c r="AG162" s="5">
        <v>0</v>
      </c>
      <c r="AH162" s="8">
        <v>3.8125</v>
      </c>
      <c r="AI162" s="89">
        <v>4.6825000000000001</v>
      </c>
      <c r="AJ162" s="98">
        <v>1.5249999999999999</v>
      </c>
      <c r="AK162" s="27">
        <v>3.05</v>
      </c>
      <c r="AP162" s="46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47"/>
    </row>
    <row r="163" spans="1:58">
      <c r="AE163" s="93">
        <v>3.8125</v>
      </c>
      <c r="AF163" s="8">
        <v>7.625</v>
      </c>
      <c r="AG163" s="5">
        <v>9.15</v>
      </c>
      <c r="AH163" s="8">
        <v>9.1499999999999986</v>
      </c>
      <c r="AI163" s="89">
        <v>4.6825000000000001</v>
      </c>
      <c r="AJ163" s="98">
        <v>3.05</v>
      </c>
      <c r="AK163" s="27">
        <v>1.5249999999999999</v>
      </c>
      <c r="AP163" s="46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47"/>
    </row>
    <row r="164" spans="1:58">
      <c r="I164" s="103"/>
      <c r="J164" s="103"/>
      <c r="AE164" s="93">
        <v>3.8125</v>
      </c>
      <c r="AF164" s="8">
        <v>3.8125</v>
      </c>
      <c r="AG164" s="5">
        <v>6.1</v>
      </c>
      <c r="AH164" s="8">
        <v>16.47</v>
      </c>
      <c r="AI164" s="89">
        <v>4.6825000000000001</v>
      </c>
      <c r="AJ164" s="98">
        <v>2.2874999999999996</v>
      </c>
      <c r="AK164" s="27">
        <v>2.2874999999999996</v>
      </c>
      <c r="AP164" s="46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47"/>
    </row>
    <row r="165" spans="1:58">
      <c r="AE165" s="93">
        <v>7.625</v>
      </c>
      <c r="AF165" s="8">
        <v>3.8125</v>
      </c>
      <c r="AG165" s="5">
        <v>20.13</v>
      </c>
      <c r="AH165" s="8">
        <v>10.065</v>
      </c>
      <c r="AI165" s="89">
        <v>4.6825000000000001</v>
      </c>
      <c r="AJ165" s="98">
        <v>0.76249999999999996</v>
      </c>
      <c r="AK165" s="27">
        <v>0.76249999999999996</v>
      </c>
      <c r="AP165" s="46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47"/>
    </row>
    <row r="166" spans="1:58">
      <c r="I166" s="103"/>
      <c r="J166" s="103"/>
      <c r="AE166" s="94" t="s">
        <v>17</v>
      </c>
      <c r="AF166" s="60" t="s">
        <v>17</v>
      </c>
      <c r="AG166" t="s">
        <v>17</v>
      </c>
      <c r="AH166" s="60" t="s">
        <v>17</v>
      </c>
      <c r="AI166" s="89">
        <v>4.6825000000000001</v>
      </c>
      <c r="AJ166" s="60" t="s">
        <v>17</v>
      </c>
      <c r="AK166" s="52" t="s">
        <v>17</v>
      </c>
      <c r="AP166" s="46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47"/>
    </row>
    <row r="167" spans="1:58">
      <c r="AE167" s="94" t="s">
        <v>17</v>
      </c>
      <c r="AF167" s="60" t="s">
        <v>17</v>
      </c>
      <c r="AG167" t="s">
        <v>17</v>
      </c>
      <c r="AH167" s="60" t="s">
        <v>17</v>
      </c>
      <c r="AI167" s="89">
        <v>4.6825000000000001</v>
      </c>
      <c r="AJ167" s="60" t="s">
        <v>17</v>
      </c>
      <c r="AK167" s="52" t="s">
        <v>17</v>
      </c>
      <c r="AP167" s="46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47"/>
    </row>
    <row r="168" spans="1:58">
      <c r="I168" s="103"/>
      <c r="J168" s="103"/>
      <c r="AE168" s="94" t="s">
        <v>17</v>
      </c>
      <c r="AF168" s="60" t="s">
        <v>17</v>
      </c>
      <c r="AG168" t="s">
        <v>17</v>
      </c>
      <c r="AH168" s="60" t="s">
        <v>17</v>
      </c>
      <c r="AI168" s="89">
        <v>4.6825000000000001</v>
      </c>
      <c r="AJ168" s="60" t="s">
        <v>17</v>
      </c>
      <c r="AK168" s="52" t="s">
        <v>17</v>
      </c>
      <c r="AP168" s="46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47"/>
    </row>
    <row r="169" spans="1:58">
      <c r="AE169" s="94" t="s">
        <v>17</v>
      </c>
      <c r="AF169" s="60" t="s">
        <v>17</v>
      </c>
      <c r="AG169" t="s">
        <v>17</v>
      </c>
      <c r="AH169" s="60" t="s">
        <v>17</v>
      </c>
      <c r="AI169" s="89">
        <v>4.6825000000000001</v>
      </c>
      <c r="AJ169" s="60" t="s">
        <v>17</v>
      </c>
      <c r="AK169" s="52" t="s">
        <v>17</v>
      </c>
      <c r="AP169" s="46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47"/>
    </row>
    <row r="170" spans="1:58">
      <c r="I170" s="103"/>
      <c r="J170" s="103"/>
      <c r="AE170" s="94" t="s">
        <v>17</v>
      </c>
      <c r="AF170" s="60" t="s">
        <v>17</v>
      </c>
      <c r="AG170" t="s">
        <v>17</v>
      </c>
      <c r="AH170" s="60" t="s">
        <v>17</v>
      </c>
      <c r="AI170" s="89">
        <v>4.6825000000000001</v>
      </c>
      <c r="AJ170" s="60" t="s">
        <v>17</v>
      </c>
      <c r="AK170" s="52" t="s">
        <v>17</v>
      </c>
      <c r="AP170" s="46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47"/>
    </row>
    <row r="171" spans="1:58">
      <c r="AE171" s="94" t="s">
        <v>17</v>
      </c>
      <c r="AF171" s="60" t="s">
        <v>17</v>
      </c>
      <c r="AG171" t="s">
        <v>17</v>
      </c>
      <c r="AH171" s="60" t="s">
        <v>17</v>
      </c>
      <c r="AI171" s="89">
        <v>4.6825000000000001</v>
      </c>
      <c r="AJ171" s="60" t="s">
        <v>17</v>
      </c>
      <c r="AK171" s="52" t="s">
        <v>17</v>
      </c>
      <c r="AP171" s="46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47"/>
    </row>
    <row r="172" spans="1:58" ht="15" thickBot="1">
      <c r="I172" s="104"/>
      <c r="J172" s="104"/>
      <c r="AE172" s="94" t="s">
        <v>17</v>
      </c>
      <c r="AF172" s="60" t="s">
        <v>17</v>
      </c>
      <c r="AG172" t="s">
        <v>17</v>
      </c>
      <c r="AH172" s="60" t="s">
        <v>17</v>
      </c>
      <c r="AI172" s="89">
        <v>4.6825000000000001</v>
      </c>
      <c r="AJ172" s="60" t="s">
        <v>17</v>
      </c>
      <c r="AK172" s="52" t="s">
        <v>17</v>
      </c>
      <c r="AP172" s="46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47"/>
    </row>
    <row r="173" spans="1:58">
      <c r="AE173" s="94" t="s">
        <v>17</v>
      </c>
      <c r="AF173" s="60" t="s">
        <v>17</v>
      </c>
      <c r="AG173" t="s">
        <v>17</v>
      </c>
      <c r="AH173" s="60" t="s">
        <v>17</v>
      </c>
      <c r="AI173" s="89">
        <v>4.6825000000000001</v>
      </c>
      <c r="AJ173" s="60" t="s">
        <v>17</v>
      </c>
      <c r="AK173" s="52" t="s">
        <v>17</v>
      </c>
      <c r="AP173" s="46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47"/>
    </row>
    <row r="174" spans="1:58">
      <c r="AE174" s="94" t="s">
        <v>17</v>
      </c>
      <c r="AF174" s="60" t="s">
        <v>17</v>
      </c>
      <c r="AG174" t="s">
        <v>17</v>
      </c>
      <c r="AH174" s="60" t="s">
        <v>17</v>
      </c>
      <c r="AI174" s="89">
        <v>4.6825000000000001</v>
      </c>
      <c r="AJ174" s="60" t="s">
        <v>17</v>
      </c>
      <c r="AK174" s="52" t="s">
        <v>17</v>
      </c>
      <c r="AP174" s="46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47"/>
    </row>
    <row r="175" spans="1:58" ht="13.5" customHeight="1">
      <c r="L175" s="18" t="s">
        <v>32</v>
      </c>
      <c r="M175" s="64"/>
      <c r="N175" s="64"/>
      <c r="O175" s="64"/>
      <c r="P175" s="64"/>
      <c r="Q175" s="64"/>
      <c r="R175" s="64"/>
      <c r="AE175" s="94" t="s">
        <v>17</v>
      </c>
      <c r="AF175" s="60" t="s">
        <v>17</v>
      </c>
      <c r="AG175" t="s">
        <v>17</v>
      </c>
      <c r="AH175" s="60" t="s">
        <v>17</v>
      </c>
      <c r="AI175" s="89">
        <v>4.6825000000000001</v>
      </c>
      <c r="AJ175" s="60" t="s">
        <v>17</v>
      </c>
      <c r="AK175" s="52" t="s">
        <v>17</v>
      </c>
      <c r="AP175" s="46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47"/>
    </row>
    <row r="176" spans="1:58">
      <c r="AE176" s="94" t="s">
        <v>17</v>
      </c>
      <c r="AF176" s="60" t="s">
        <v>17</v>
      </c>
      <c r="AG176" t="s">
        <v>17</v>
      </c>
      <c r="AH176" s="60" t="s">
        <v>17</v>
      </c>
      <c r="AI176" s="89">
        <v>4.6825000000000001</v>
      </c>
      <c r="AJ176" s="60" t="s">
        <v>17</v>
      </c>
      <c r="AK176" s="52" t="s">
        <v>17</v>
      </c>
      <c r="AP176" s="46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47"/>
    </row>
    <row r="177" spans="31:58">
      <c r="AE177" s="94" t="s">
        <v>17</v>
      </c>
      <c r="AF177" s="60" t="s">
        <v>17</v>
      </c>
      <c r="AG177" t="s">
        <v>17</v>
      </c>
      <c r="AH177" s="60" t="s">
        <v>17</v>
      </c>
      <c r="AI177" s="89">
        <v>4.6825000000000001</v>
      </c>
      <c r="AJ177" s="60" t="s">
        <v>17</v>
      </c>
      <c r="AK177" s="52" t="s">
        <v>17</v>
      </c>
      <c r="AP177" s="46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47"/>
    </row>
    <row r="178" spans="31:58">
      <c r="AE178" s="94" t="s">
        <v>17</v>
      </c>
      <c r="AF178" s="60" t="s">
        <v>17</v>
      </c>
      <c r="AG178" t="s">
        <v>17</v>
      </c>
      <c r="AH178" s="60" t="s">
        <v>17</v>
      </c>
      <c r="AI178" s="89">
        <v>4.6825000000000001</v>
      </c>
      <c r="AJ178" s="60" t="s">
        <v>17</v>
      </c>
      <c r="AK178" s="52" t="s">
        <v>17</v>
      </c>
      <c r="AP178" s="46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47"/>
    </row>
    <row r="179" spans="31:58">
      <c r="AE179" s="94" t="s">
        <v>17</v>
      </c>
      <c r="AF179" s="60" t="s">
        <v>17</v>
      </c>
      <c r="AG179" t="s">
        <v>17</v>
      </c>
      <c r="AH179" s="60" t="s">
        <v>17</v>
      </c>
      <c r="AI179" s="89">
        <v>9.3650000000000002</v>
      </c>
      <c r="AJ179" s="60" t="s">
        <v>17</v>
      </c>
      <c r="AK179" s="52" t="s">
        <v>17</v>
      </c>
      <c r="AP179" s="46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47"/>
    </row>
    <row r="180" spans="31:58">
      <c r="AE180" s="94" t="s">
        <v>17</v>
      </c>
      <c r="AF180" s="60" t="s">
        <v>17</v>
      </c>
      <c r="AG180" t="s">
        <v>17</v>
      </c>
      <c r="AH180" s="60" t="s">
        <v>17</v>
      </c>
      <c r="AI180" s="89">
        <v>9.3650000000000002</v>
      </c>
      <c r="AJ180" s="60" t="s">
        <v>17</v>
      </c>
      <c r="AK180" s="52" t="s">
        <v>17</v>
      </c>
      <c r="AP180" s="46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47"/>
    </row>
    <row r="181" spans="31:58">
      <c r="AE181" s="94" t="s">
        <v>17</v>
      </c>
      <c r="AF181" s="60" t="s">
        <v>17</v>
      </c>
      <c r="AG181" t="s">
        <v>17</v>
      </c>
      <c r="AH181" s="60" t="s">
        <v>17</v>
      </c>
      <c r="AI181" s="89">
        <v>9.3650000000000002</v>
      </c>
      <c r="AJ181" s="60" t="s">
        <v>17</v>
      </c>
      <c r="AK181" s="52" t="s">
        <v>17</v>
      </c>
      <c r="AP181" s="46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47"/>
    </row>
    <row r="182" spans="31:58">
      <c r="AE182" s="94" t="s">
        <v>17</v>
      </c>
      <c r="AF182" s="60" t="s">
        <v>17</v>
      </c>
      <c r="AG182" t="s">
        <v>17</v>
      </c>
      <c r="AH182" s="60" t="s">
        <v>17</v>
      </c>
      <c r="AI182" s="89">
        <v>9.3650000000000002</v>
      </c>
      <c r="AJ182" s="60" t="s">
        <v>17</v>
      </c>
      <c r="AK182" s="52" t="s">
        <v>17</v>
      </c>
      <c r="AP182" s="46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47"/>
    </row>
    <row r="183" spans="31:58">
      <c r="AE183" s="94" t="s">
        <v>17</v>
      </c>
      <c r="AF183" s="60" t="s">
        <v>17</v>
      </c>
      <c r="AG183" t="s">
        <v>17</v>
      </c>
      <c r="AH183" s="60" t="s">
        <v>17</v>
      </c>
      <c r="AI183" s="89">
        <v>9.3650000000000002</v>
      </c>
      <c r="AJ183" s="60" t="s">
        <v>17</v>
      </c>
      <c r="AK183" s="52" t="s">
        <v>17</v>
      </c>
      <c r="AP183" s="46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47"/>
    </row>
    <row r="184" spans="31:58">
      <c r="AE184" s="94" t="s">
        <v>17</v>
      </c>
      <c r="AF184" s="60" t="s">
        <v>17</v>
      </c>
      <c r="AG184" t="s">
        <v>17</v>
      </c>
      <c r="AH184" s="60" t="s">
        <v>17</v>
      </c>
      <c r="AI184" s="89">
        <v>9.3650000000000002</v>
      </c>
      <c r="AJ184" s="60" t="s">
        <v>17</v>
      </c>
      <c r="AK184" s="52" t="s">
        <v>17</v>
      </c>
      <c r="AP184" s="46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47"/>
    </row>
    <row r="185" spans="31:58">
      <c r="AE185" s="94" t="s">
        <v>17</v>
      </c>
      <c r="AF185" s="60" t="s">
        <v>17</v>
      </c>
      <c r="AG185" t="s">
        <v>17</v>
      </c>
      <c r="AH185" s="60" t="s">
        <v>17</v>
      </c>
      <c r="AI185" s="89">
        <v>9.3650000000000002</v>
      </c>
      <c r="AJ185" s="60" t="s">
        <v>17</v>
      </c>
      <c r="AK185" s="52" t="s">
        <v>17</v>
      </c>
      <c r="AP185" s="46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47"/>
    </row>
    <row r="186" spans="31:58">
      <c r="AE186" s="94" t="s">
        <v>17</v>
      </c>
      <c r="AF186" s="60" t="s">
        <v>17</v>
      </c>
      <c r="AG186" t="s">
        <v>17</v>
      </c>
      <c r="AH186" s="60" t="s">
        <v>17</v>
      </c>
      <c r="AI186" s="89">
        <v>9.3650000000000002</v>
      </c>
      <c r="AJ186" s="60" t="s">
        <v>17</v>
      </c>
      <c r="AK186" s="52" t="s">
        <v>17</v>
      </c>
      <c r="AP186" s="46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47"/>
    </row>
    <row r="187" spans="31:58">
      <c r="AE187" s="94" t="s">
        <v>17</v>
      </c>
      <c r="AF187" s="60" t="s">
        <v>17</v>
      </c>
      <c r="AG187" t="s">
        <v>17</v>
      </c>
      <c r="AH187" s="60" t="s">
        <v>17</v>
      </c>
      <c r="AI187" s="89">
        <v>9.3650000000000002</v>
      </c>
      <c r="AJ187" s="60" t="s">
        <v>17</v>
      </c>
      <c r="AK187" s="52" t="s">
        <v>17</v>
      </c>
      <c r="AP187" s="46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47"/>
    </row>
    <row r="188" spans="31:58">
      <c r="AE188" s="94" t="s">
        <v>17</v>
      </c>
      <c r="AF188" s="60" t="s">
        <v>17</v>
      </c>
      <c r="AG188" t="s">
        <v>17</v>
      </c>
      <c r="AH188" s="60" t="s">
        <v>17</v>
      </c>
      <c r="AI188" s="89">
        <v>9.3650000000000002</v>
      </c>
      <c r="AJ188" s="60" t="s">
        <v>17</v>
      </c>
      <c r="AK188" s="52" t="s">
        <v>17</v>
      </c>
      <c r="AP188" s="46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47"/>
    </row>
    <row r="189" spans="31:58">
      <c r="AE189" s="94" t="s">
        <v>17</v>
      </c>
      <c r="AF189" s="60" t="s">
        <v>17</v>
      </c>
      <c r="AG189" t="s">
        <v>17</v>
      </c>
      <c r="AH189" s="60" t="s">
        <v>17</v>
      </c>
      <c r="AI189" s="89">
        <v>9.3650000000000002</v>
      </c>
      <c r="AJ189" s="60" t="s">
        <v>17</v>
      </c>
      <c r="AK189" s="52" t="s">
        <v>17</v>
      </c>
      <c r="AP189" s="46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47"/>
    </row>
    <row r="190" spans="31:58">
      <c r="AE190" s="94" t="s">
        <v>17</v>
      </c>
      <c r="AF190" s="60" t="s">
        <v>17</v>
      </c>
      <c r="AG190" t="s">
        <v>17</v>
      </c>
      <c r="AH190" s="60" t="s">
        <v>17</v>
      </c>
      <c r="AI190" s="89">
        <v>14.047499999999999</v>
      </c>
      <c r="AJ190" s="60" t="s">
        <v>17</v>
      </c>
      <c r="AK190" s="52" t="s">
        <v>17</v>
      </c>
      <c r="AP190" s="46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47"/>
    </row>
    <row r="191" spans="31:58">
      <c r="AE191" s="94" t="s">
        <v>17</v>
      </c>
      <c r="AF191" s="60" t="s">
        <v>17</v>
      </c>
      <c r="AG191" t="s">
        <v>17</v>
      </c>
      <c r="AH191" s="60" t="s">
        <v>17</v>
      </c>
      <c r="AI191" s="89">
        <v>14.047499999999999</v>
      </c>
      <c r="AJ191" s="60" t="s">
        <v>17</v>
      </c>
      <c r="AK191" s="52" t="s">
        <v>17</v>
      </c>
      <c r="AP191" s="46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47"/>
    </row>
    <row r="192" spans="31:58">
      <c r="AE192" s="94" t="s">
        <v>17</v>
      </c>
      <c r="AF192" s="60" t="s">
        <v>17</v>
      </c>
      <c r="AG192" t="s">
        <v>17</v>
      </c>
      <c r="AH192" s="60" t="s">
        <v>17</v>
      </c>
      <c r="AI192" s="89">
        <v>14.047499999999999</v>
      </c>
      <c r="AJ192" s="60" t="s">
        <v>17</v>
      </c>
      <c r="AK192" s="52" t="s">
        <v>17</v>
      </c>
      <c r="AP192" s="46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47"/>
    </row>
    <row r="193" spans="31:58">
      <c r="AE193" s="94" t="s">
        <v>17</v>
      </c>
      <c r="AF193" s="60" t="s">
        <v>17</v>
      </c>
      <c r="AG193" t="s">
        <v>17</v>
      </c>
      <c r="AH193" s="60" t="s">
        <v>17</v>
      </c>
      <c r="AI193" s="89">
        <v>14.047499999999999</v>
      </c>
      <c r="AJ193" s="60" t="s">
        <v>17</v>
      </c>
      <c r="AK193" s="52" t="s">
        <v>17</v>
      </c>
      <c r="AP193" s="46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47"/>
    </row>
    <row r="194" spans="31:58" ht="15" thickBot="1">
      <c r="AE194" s="95" t="s">
        <v>17</v>
      </c>
      <c r="AF194" s="100" t="s">
        <v>17</v>
      </c>
      <c r="AG194" s="96" t="s">
        <v>17</v>
      </c>
      <c r="AH194" s="100" t="s">
        <v>17</v>
      </c>
      <c r="AI194" s="97">
        <v>14.047499999999999</v>
      </c>
      <c r="AJ194" s="100" t="s">
        <v>17</v>
      </c>
      <c r="AK194" s="53" t="s">
        <v>17</v>
      </c>
      <c r="AP194" s="48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50"/>
    </row>
  </sheetData>
  <sortState ref="C126:P175">
    <sortCondition ref="P126:P175"/>
  </sortState>
  <dataConsolidate/>
  <mergeCells count="8">
    <mergeCell ref="CG13:CN13"/>
    <mergeCell ref="CS13:CZ13"/>
    <mergeCell ref="GG2:GL2"/>
    <mergeCell ref="DF13:DP13"/>
    <mergeCell ref="ER2:EX2"/>
    <mergeCell ref="FE2:FK2"/>
    <mergeCell ref="FR2:FX2"/>
    <mergeCell ref="EC2:EK2"/>
  </mergeCells>
  <phoneticPr fontId="1" type="noConversion"/>
  <pageMargins left="0.7" right="0.7" top="0.75" bottom="0.75" header="0.3" footer="0.3"/>
  <pageSetup paperSize="9" orientation="portrait" horizontalDpi="0" verticalDpi="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p l 3 y W K F M B Z m j A A A A 9 Q A A A B I A H A B D b 2 5 m a W c v U G F j a 2 F n Z S 5 4 b W w g o h g A K K A U A A A A A A A A A A A A A A A A A A A A A A A A A A A A h Y + 9 D o I w H M R f h X S n L X U h 5 E 8 Z X C U x G o 1 r A x U a o Z h + W N 7 N w U f y F c Q o 6 u Z 4 9 7 t L 7 u 7 X G x R j 3 0 U X a a w a d I 4 S T F E k d T X U S j c 5 8 u 4 Y p 6 j g s B b V S T Q y m s L a Z q N V O W q d O 2 e E h B B w W O D B N I R R m p B D u d p W r e x F r L R 1 Q l c S f V r 1 / x b i s H + N 4 Q y n K W Z 0 m g R k 9 q B U + s v Z x J 7 0 x 4 S l 7 5 w 3 k h s f b 3 Z A Z g n k f Y E / A F B L A w Q U A A I A C A C m X f J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l 3 y W C i K R 7 g O A A A A E Q A A A B M A H A B G b 3 J t d W x h c y 9 T Z W N 0 a W 9 u M S 5 t I K I Y A C i g F A A A A A A A A A A A A A A A A A A A A A A A A A A A A C t O T S 7 J z M 9 T C I b Q h t Y A U E s B A i 0 A F A A C A A g A p l 3 y W K F M B Z m j A A A A 9 Q A A A B I A A A A A A A A A A A A A A A A A A A A A A E N v b m Z p Z y 9 Q Y W N r Y W d l L n h t b F B L A Q I t A B Q A A g A I A K Z d 8 l g P y u m r p A A A A O k A A A A T A A A A A A A A A A A A A A A A A O 8 A A A B b Q 2 9 u d G V u d F 9 U e X B l c 1 0 u e G 1 s U E s B A i 0 A F A A C A A g A p l 3 y W C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A U k 5 W L F Z 7 J N o Q b H S t n G 1 g s A A A A A A g A A A A A A E G Y A A A A B A A A g A A A A O g Q g z r + / 9 w h l 8 S 5 t c 9 D 0 b V s + N j m Q M S c 0 y v l Y m 8 k 5 h c A A A A A A D o A A A A A C A A A g A A A A 5 m p R X w f S L a J K h 8 c B B q 4 8 I 8 5 c y p L p Y i d L I o m J H 7 0 a L A N Q A A A A a z 3 4 9 p R p v O A T j u x J 1 U O b L a 3 u u A 4 C e + X a Q A X n D x w q g U A K 3 o L K Z 5 4 U / 4 3 z 4 I e x G y v 1 N c r o X L O o Y r r 3 y 8 4 s 9 X 7 8 U j s V P j N N b v R p q E w S 0 b P V + z Z A A A A A p 7 d G 9 K F 9 5 P x U G L E G / f c s h J A 4 B 2 3 E q R K J r E U Z G 8 M 2 3 L m l 3 X S I u O s y a 1 t H d G 5 T R / 2 Q X X + 0 7 Q A i 0 8 q 2 Q h D K 1 m M L W w = = < / D a t a M a s h u p > 
</file>

<file path=customXml/itemProps1.xml><?xml version="1.0" encoding="utf-8"?>
<ds:datastoreItem xmlns:ds="http://schemas.openxmlformats.org/officeDocument/2006/customXml" ds:itemID="{2366D262-CAC3-4EC5-8592-817C4EFEF91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Михаил</cp:lastModifiedBy>
  <dcterms:created xsi:type="dcterms:W3CDTF">2024-07-16T09:07:33Z</dcterms:created>
  <dcterms:modified xsi:type="dcterms:W3CDTF">2024-12-27T05:39:27Z</dcterms:modified>
</cp:coreProperties>
</file>